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722" activeTab="0"/>
  </bookViews>
  <sheets>
    <sheet name="Электроэнергия" sheetId="1" r:id="rId1"/>
    <sheet name="Теплоэнергия" sheetId="2" r:id="rId2"/>
    <sheet name="Водоснабжение  " sheetId="3" r:id="rId3"/>
    <sheet name="  водоотведени " sheetId="4" r:id="rId4"/>
    <sheet name="ГВС" sheetId="5" r:id="rId5"/>
    <sheet name="ТКО" sheetId="6" r:id="rId6"/>
  </sheets>
  <definedNames>
    <definedName name="_xlnm.Print_Area" localSheetId="3">'  водоотведени '!$A$1:$H$41</definedName>
    <definedName name="_xlnm.Print_Area" localSheetId="2">'Водоснабжение  '!$A$1:$H$46</definedName>
    <definedName name="_xlnm.Print_Area" localSheetId="4">'ГВС'!$A$1:$J$24</definedName>
    <definedName name="_xlnm.Print_Area" localSheetId="1">'Теплоэнергия'!$A$1:$H$49</definedName>
    <definedName name="_xlnm.Print_Area" localSheetId="5">'ТКО'!$A$1:$H$29</definedName>
    <definedName name="_xlnm.Print_Area" localSheetId="0">'Электроэнергия'!$A$1:$J$71</definedName>
  </definedNames>
  <calcPr fullCalcOnLoad="1"/>
</workbook>
</file>

<file path=xl/sharedStrings.xml><?xml version="1.0" encoding="utf-8"?>
<sst xmlns="http://schemas.openxmlformats.org/spreadsheetml/2006/main" count="820" uniqueCount="154">
  <si>
    <t>№ п/п</t>
  </si>
  <si>
    <t>Наименование потребителя</t>
  </si>
  <si>
    <t>Поставщик</t>
  </si>
  <si>
    <t>1.</t>
  </si>
  <si>
    <t>Администрация Тигильского муниципального района</t>
  </si>
  <si>
    <t>Здравоохранение</t>
  </si>
  <si>
    <t>МУЗ "Тигильская ЦРБ"</t>
  </si>
  <si>
    <t>ФАП с. Ковран</t>
  </si>
  <si>
    <t>ФАП с. Хайрюзово</t>
  </si>
  <si>
    <t>ФАП с. Воямполка</t>
  </si>
  <si>
    <t>ОАО "Корякэнерго"</t>
  </si>
  <si>
    <t>Тариф за 1 Гкал с НДС (руб.)</t>
  </si>
  <si>
    <t>Лимит потребления (Гкал)</t>
  </si>
  <si>
    <t>Сумма (тыс.руб.)</t>
  </si>
  <si>
    <t>ОВОП с. Усть-Хайрюзово</t>
  </si>
  <si>
    <t>ОВОП с. Седанка</t>
  </si>
  <si>
    <t>1.1.</t>
  </si>
  <si>
    <t>2.1.</t>
  </si>
  <si>
    <t>2.2.</t>
  </si>
  <si>
    <t>2.3.</t>
  </si>
  <si>
    <t>2.4.</t>
  </si>
  <si>
    <t>3.1.</t>
  </si>
  <si>
    <t>3.2.</t>
  </si>
  <si>
    <t>3.3.</t>
  </si>
  <si>
    <t>4.1.</t>
  </si>
  <si>
    <t>Сумма (тыс. руб.)</t>
  </si>
  <si>
    <t>Управление образования района</t>
  </si>
  <si>
    <t>Социальные учреждения</t>
  </si>
  <si>
    <t>Тариф за 1 кВт/ч с НДС (руб.)</t>
  </si>
  <si>
    <t>Лимит потребления (тыс. кВт/ч)</t>
  </si>
  <si>
    <t>Сумма               (тыс. руб.)</t>
  </si>
  <si>
    <t>ОАО "Южные электрические сети Камчатки"</t>
  </si>
  <si>
    <t>2.</t>
  </si>
  <si>
    <t>ОВОП  с. Седанка</t>
  </si>
  <si>
    <t>2.5.</t>
  </si>
  <si>
    <t>2.6.</t>
  </si>
  <si>
    <t>3.</t>
  </si>
  <si>
    <t>4.</t>
  </si>
  <si>
    <t>Водоотведение</t>
  </si>
  <si>
    <t>Тариф с НДС руб/м3</t>
  </si>
  <si>
    <t>Лимит (м3)</t>
  </si>
  <si>
    <t>Сумма тыс.руб.</t>
  </si>
  <si>
    <t>Социальная сфера</t>
  </si>
  <si>
    <t xml:space="preserve">ВСЕГО </t>
  </si>
  <si>
    <t>ИТОГО (районные средства)</t>
  </si>
  <si>
    <t>Лимит потребления (М3)</t>
  </si>
  <si>
    <t>ОАО "ЮЭСК"</t>
  </si>
  <si>
    <t>ООО "Наш Дом"</t>
  </si>
  <si>
    <t>ООО "Энергия" ОАО "Мильмар"</t>
  </si>
  <si>
    <t xml:space="preserve">ООО "Наш Дом" </t>
  </si>
  <si>
    <t>1.1.1</t>
  </si>
  <si>
    <t>2.1.1</t>
  </si>
  <si>
    <t>2.2.2</t>
  </si>
  <si>
    <t>2.3.3</t>
  </si>
  <si>
    <t>2.4.4</t>
  </si>
  <si>
    <t>2.5.5</t>
  </si>
  <si>
    <t>2.6.6</t>
  </si>
  <si>
    <t>2.2.1</t>
  </si>
  <si>
    <t>2.3.1</t>
  </si>
  <si>
    <t>2.4.1</t>
  </si>
  <si>
    <t xml:space="preserve"> ОАО "Мильмар"</t>
  </si>
  <si>
    <t>Период действия тарифа</t>
  </si>
  <si>
    <t>с 01.01.2013 по 30.06.2013</t>
  </si>
  <si>
    <t>с 01.07.2013 по 31.12.2013</t>
  </si>
  <si>
    <t>с 01.01.2013 по 31.12.2013</t>
  </si>
  <si>
    <t>МКУ "Тигильский КЦСОН"</t>
  </si>
  <si>
    <t>1.2.</t>
  </si>
  <si>
    <t>2</t>
  </si>
  <si>
    <t>3.5.</t>
  </si>
  <si>
    <t>3.6.</t>
  </si>
  <si>
    <t>3.7.</t>
  </si>
  <si>
    <t>3.4</t>
  </si>
  <si>
    <t>3.8.</t>
  </si>
  <si>
    <t>3.9.</t>
  </si>
  <si>
    <t>3.10.</t>
  </si>
  <si>
    <t>3.11.</t>
  </si>
  <si>
    <t>МБДОУ "Тигильский детский сад "Каюмка"</t>
  </si>
  <si>
    <t>МБДОУ "Ковранский детский сад "Ийаночх"</t>
  </si>
  <si>
    <t>МБДОУ "Седанкинский детский сад "Эльгай"</t>
  </si>
  <si>
    <t>МБДОУ "Лесновский детский сад "Буратино"</t>
  </si>
  <si>
    <t>МБОУ "Хайрюзовская начальная школа - детский сад"</t>
  </si>
  <si>
    <t>МБОУ "Воямпольская средняя общеобразовательная школа"</t>
  </si>
  <si>
    <t>МБОУ "Седанкинская средняя общеобразовательная школа"</t>
  </si>
  <si>
    <t>МБОУ "Тигильская средняя общеобразовательная школа"</t>
  </si>
  <si>
    <t>МБОУ "Ковранская средняя общеобразовательная школа"</t>
  </si>
  <si>
    <t>МБОУ "Лесновская основная общеобразовательная школа"</t>
  </si>
  <si>
    <t>Гараж по ул.Партизанская 44</t>
  </si>
  <si>
    <t>Гараж по ул.Партизанская 45</t>
  </si>
  <si>
    <t>Гараж по ул.Партизанская 46</t>
  </si>
  <si>
    <t>Гараж по ул.Партизанская 47</t>
  </si>
  <si>
    <t>1 пг</t>
  </si>
  <si>
    <t>2 пг</t>
  </si>
  <si>
    <t>Водоснабжение</t>
  </si>
  <si>
    <t>с 01.01.2015 по 30.06.2015</t>
  </si>
  <si>
    <t>с 01.07.2015 по 31.12.2015</t>
  </si>
  <si>
    <t>1.3.</t>
  </si>
  <si>
    <t>Администрация Тигильского муниципального района (уличное освещение с.Тигиль)</t>
  </si>
  <si>
    <t>Администрация</t>
  </si>
  <si>
    <t>Управление культуры</t>
  </si>
  <si>
    <t>АО "Южные электрические сети Камчатки"</t>
  </si>
  <si>
    <t>АО "Корякэнерго"</t>
  </si>
  <si>
    <t>АО "ЮЭСК"</t>
  </si>
  <si>
    <t>Тариф  с НДС (руб.)</t>
  </si>
  <si>
    <t>Тариф с НДС (руб)</t>
  </si>
  <si>
    <t>с 01.01.2017 по 30.06.2017</t>
  </si>
  <si>
    <t>с 01.07.2017 по 31.12.2017</t>
  </si>
  <si>
    <t>3.3</t>
  </si>
  <si>
    <t>ИП Ягнышева У.И.</t>
  </si>
  <si>
    <t>МБОУ "Усть-Хайрюзовская средняя общеобразовательная школа"</t>
  </si>
  <si>
    <t>ООО "Чистый край"</t>
  </si>
  <si>
    <t>МБУК "Тигильский районный центр досуга"</t>
  </si>
  <si>
    <t>МБУК "Тигильский районный  центр досуга"</t>
  </si>
  <si>
    <t xml:space="preserve">  </t>
  </si>
  <si>
    <t>ГУП "Спецтранс"</t>
  </si>
  <si>
    <t>ВСЕГО</t>
  </si>
  <si>
    <t>Кавав Аппак Эвьяйлевич</t>
  </si>
  <si>
    <t>Нерубенко Владимир Анатольевич</t>
  </si>
  <si>
    <t>Управление образования</t>
  </si>
  <si>
    <t>1</t>
  </si>
  <si>
    <t>Комитет по управлению мунциипальным имуществом и экономической политике (жилые помещения)</t>
  </si>
  <si>
    <t>Комитет по управлению мунциипальным имуществом и экономической политике (нежилые помещения)</t>
  </si>
  <si>
    <t>Комитет по управлению муниципальным имуществом и экономической политики (жилые помещения)</t>
  </si>
  <si>
    <t>Комитет по управлению муниципальным имуществом и экономической политики (нежилые помещения)</t>
  </si>
  <si>
    <t xml:space="preserve">Комитет по управлению мунциипальным имуществом и экономической политике (нежилые помещения) </t>
  </si>
  <si>
    <t>Годовые объёмы потребления электрической энергии на 2024 год</t>
  </si>
  <si>
    <t>с 01.01.2024 по 30.06.2024</t>
  </si>
  <si>
    <t>с 01.07.2024 по 31.12.2024</t>
  </si>
  <si>
    <t>Годовые объёмы потребления тепловой энергии на 2024 год</t>
  </si>
  <si>
    <t>Годовые объёмы водоснабжения на 2024 год</t>
  </si>
  <si>
    <t>с 01.01.2024                 по 30.06.2024</t>
  </si>
  <si>
    <t>с 01.07.2024                    по 31.12.2024</t>
  </si>
  <si>
    <t>Годовые объёмы  водоотведения на 2024 год</t>
  </si>
  <si>
    <t>с 01.01.2024                по 30.06.2024</t>
  </si>
  <si>
    <t>с 01.07.2024                       по 31.12.2024</t>
  </si>
  <si>
    <t>Годовые объёмы потребления горячего водоснабжения на 2024 год</t>
  </si>
  <si>
    <t>с 01.01.2024           по 30.06.2024</t>
  </si>
  <si>
    <t>с 01.07.2024                  по 31.12.2024</t>
  </si>
  <si>
    <t>Годовые объёмы  вывоза твердых коммунальных отходов на 2024 год</t>
  </si>
  <si>
    <t>с 01.01.2024         по 30.06.2024</t>
  </si>
  <si>
    <t>с 01.07.2024         по 31.12.2024</t>
  </si>
  <si>
    <t>3.2</t>
  </si>
  <si>
    <t>МБУК "Тигильская ЦМБ"</t>
  </si>
  <si>
    <t>МБУК "Тигильская ЦМБ"                                     Филиал с. Воямполка</t>
  </si>
  <si>
    <t>МБУК "Тигильский районный краеведческий музей"</t>
  </si>
  <si>
    <t>МБУК Ительменский фольклорный ансамбль "Эльвель"</t>
  </si>
  <si>
    <t>3.4.</t>
  </si>
  <si>
    <t>МБДОУ Седанкинский детский сад "Эльгай"</t>
  </si>
  <si>
    <t>Жадин Владимир Васильевич</t>
  </si>
  <si>
    <t xml:space="preserve">Приложение № 1                                                                                                                            к постановлению Администрации муниципального образования        "Тигильский муниципальный район"                                                         от 18.08.2023 № 261                                                    </t>
  </si>
  <si>
    <t xml:space="preserve">Приложение № 2                                                                                                                            к постановлению Администрации муниципального образования        "Тигильский муниципальный район"                                                         от 18.08.2023 № 261                                                     </t>
  </si>
  <si>
    <r>
      <rPr>
        <sz val="10"/>
        <color indexed="8"/>
        <rFont val="Times New Roman"/>
        <family val="1"/>
      </rPr>
      <t xml:space="preserve">Приложение № 3                                                                                                                            к постановлению Администрации муниципального образования                                                                "Тигильский муниципальный район"                                                           от 18.08.2023 № 261                                      </t>
    </r>
    <r>
      <rPr>
        <sz val="10"/>
        <color indexed="8"/>
        <rFont val="Times New Roman"/>
        <family val="1"/>
      </rPr>
      <t xml:space="preserve">     </t>
    </r>
  </si>
  <si>
    <t xml:space="preserve">Приложение № 5                                                                                                                            к постановлению Администрации муниципального образования                                        "Тигильский муниципальный район"                                                           от 18.08.2023 № 261                                                        </t>
  </si>
  <si>
    <t xml:space="preserve">Приложение № 6                                                                                                                            к постановлению Администрации муниципального образования                                                                                             "Тигильский муниципальный  район"                                                           от 18.08.2023 № 261                                  </t>
  </si>
  <si>
    <t xml:space="preserve">Приложение № 4                                                                                                                            к постановлению Администрации муниципального образования                                                                                             "Тигильский муниципальный район"                                                     от 18.08.2023 № 261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</si>
</sst>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#,##0.0"/>
    <numFmt numFmtId="177" formatCode="0.0%"/>
    <numFmt numFmtId="178" formatCode="[$-FC19]d\ mmmm\ yyyy\ &quot;г.&quot;"/>
    <numFmt numFmtId="179" formatCode="0.000"/>
    <numFmt numFmtId="180" formatCode="0.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"/>
    <numFmt numFmtId="188" formatCode="#,##0.0000"/>
    <numFmt numFmtId="189" formatCode="#,##0.0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0" xfId="0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9" fillId="0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1" fontId="5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9" fontId="16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/>
    </xf>
    <xf numFmtId="179" fontId="15" fillId="0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186" fontId="15" fillId="0" borderId="10" xfId="0" applyNumberFormat="1" applyFont="1" applyFill="1" applyBorder="1" applyAlignment="1">
      <alignment horizontal="right" wrapText="1"/>
    </xf>
    <xf numFmtId="186" fontId="15" fillId="0" borderId="10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right" wrapText="1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right" wrapText="1"/>
    </xf>
    <xf numFmtId="186" fontId="15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right" wrapText="1"/>
    </xf>
    <xf numFmtId="0" fontId="10" fillId="34" borderId="10" xfId="0" applyFont="1" applyFill="1" applyBorder="1" applyAlignment="1">
      <alignment horizontal="left" wrapText="1"/>
    </xf>
    <xf numFmtId="186" fontId="10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/>
    </xf>
    <xf numFmtId="179" fontId="15" fillId="34" borderId="10" xfId="0" applyNumberFormat="1" applyFont="1" applyFill="1" applyBorder="1" applyAlignment="1">
      <alignment/>
    </xf>
    <xf numFmtId="186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2" fontId="10" fillId="34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right" wrapText="1"/>
    </xf>
    <xf numFmtId="0" fontId="15" fillId="34" borderId="10" xfId="0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right" wrapText="1"/>
    </xf>
    <xf numFmtId="2" fontId="15" fillId="34" borderId="10" xfId="0" applyNumberFormat="1" applyFont="1" applyFill="1" applyBorder="1" applyAlignment="1">
      <alignment/>
    </xf>
    <xf numFmtId="49" fontId="9" fillId="34" borderId="14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 wrapText="1"/>
    </xf>
    <xf numFmtId="2" fontId="8" fillId="34" borderId="10" xfId="0" applyNumberFormat="1" applyFont="1" applyFill="1" applyBorder="1" applyAlignment="1">
      <alignment/>
    </xf>
    <xf numFmtId="186" fontId="8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right" wrapText="1"/>
    </xf>
    <xf numFmtId="2" fontId="9" fillId="34" borderId="10" xfId="0" applyNumberFormat="1" applyFont="1" applyFill="1" applyBorder="1" applyAlignment="1">
      <alignment/>
    </xf>
    <xf numFmtId="186" fontId="9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9" fontId="9" fillId="34" borderId="10" xfId="0" applyNumberFormat="1" applyFont="1" applyFill="1" applyBorder="1" applyAlignment="1">
      <alignment horizontal="right" wrapText="1"/>
    </xf>
    <xf numFmtId="49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186" fontId="5" fillId="0" borderId="0" xfId="0" applyNumberFormat="1" applyFont="1" applyAlignment="1">
      <alignment/>
    </xf>
    <xf numFmtId="179" fontId="15" fillId="34" borderId="10" xfId="0" applyNumberFormat="1" applyFont="1" applyFill="1" applyBorder="1" applyAlignment="1">
      <alignment horizontal="right" wrapText="1"/>
    </xf>
    <xf numFmtId="0" fontId="10" fillId="34" borderId="10" xfId="0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181" fontId="8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49" fontId="9" fillId="34" borderId="14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 wrapText="1"/>
    </xf>
    <xf numFmtId="49" fontId="9" fillId="34" borderId="14" xfId="0" applyNumberFormat="1" applyFont="1" applyFill="1" applyBorder="1" applyAlignment="1">
      <alignment horizontal="right" wrapText="1"/>
    </xf>
    <xf numFmtId="0" fontId="9" fillId="34" borderId="18" xfId="0" applyFont="1" applyFill="1" applyBorder="1" applyAlignment="1">
      <alignment horizontal="center" vertical="center" wrapText="1"/>
    </xf>
    <xf numFmtId="187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186" fontId="10" fillId="34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0" fontId="15" fillId="34" borderId="14" xfId="0" applyFont="1" applyFill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186" fontId="10" fillId="34" borderId="10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 wrapText="1"/>
    </xf>
    <xf numFmtId="0" fontId="10" fillId="34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49" fontId="9" fillId="34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49" fontId="9" fillId="34" borderId="19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34" borderId="10" xfId="0" applyFont="1" applyFill="1" applyBorder="1" applyAlignment="1">
      <alignment/>
    </xf>
    <xf numFmtId="179" fontId="10" fillId="34" borderId="10" xfId="0" applyNumberFormat="1" applyFont="1" applyFill="1" applyBorder="1" applyAlignment="1">
      <alignment/>
    </xf>
    <xf numFmtId="186" fontId="10" fillId="34" borderId="10" xfId="0" applyNumberFormat="1" applyFont="1" applyFill="1" applyBorder="1" applyAlignment="1">
      <alignment/>
    </xf>
    <xf numFmtId="179" fontId="10" fillId="34" borderId="14" xfId="0" applyNumberFormat="1" applyFont="1" applyFill="1" applyBorder="1" applyAlignment="1">
      <alignment horizontal="right" wrapText="1"/>
    </xf>
    <xf numFmtId="179" fontId="0" fillId="34" borderId="11" xfId="0" applyNumberFormat="1" applyFill="1" applyBorder="1" applyAlignment="1">
      <alignment horizontal="right" wrapText="1"/>
    </xf>
    <xf numFmtId="0" fontId="10" fillId="34" borderId="14" xfId="0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9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6" xfId="0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49" fontId="9" fillId="34" borderId="14" xfId="0" applyNumberFormat="1" applyFont="1" applyFill="1" applyBorder="1" applyAlignment="1">
      <alignment horizontal="left"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9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140625" defaultRowHeight="15"/>
  <cols>
    <col min="1" max="2" width="7.57421875" style="2" customWidth="1"/>
    <col min="3" max="3" width="38.140625" style="2" customWidth="1"/>
    <col min="4" max="4" width="14.28125" style="2" customWidth="1"/>
    <col min="5" max="5" width="44.8515625" style="2" customWidth="1"/>
    <col min="6" max="6" width="10.57421875" style="2" customWidth="1"/>
    <col min="7" max="7" width="11.421875" style="2" customWidth="1"/>
    <col min="8" max="8" width="14.00390625" style="2" customWidth="1"/>
    <col min="9" max="9" width="0.13671875" style="2" hidden="1" customWidth="1"/>
    <col min="10" max="10" width="9.140625" style="2" hidden="1" customWidth="1"/>
    <col min="11" max="16384" width="9.140625" style="2" customWidth="1"/>
  </cols>
  <sheetData>
    <row r="1" spans="6:11" ht="74.25" customHeight="1">
      <c r="F1" s="220" t="s">
        <v>148</v>
      </c>
      <c r="G1" s="220"/>
      <c r="H1" s="220"/>
      <c r="I1" s="47"/>
      <c r="J1" s="47"/>
      <c r="K1" s="47"/>
    </row>
    <row r="2" spans="6:11" ht="11.25" customHeight="1">
      <c r="F2" s="220"/>
      <c r="G2" s="221"/>
      <c r="H2" s="221"/>
      <c r="I2" s="47"/>
      <c r="J2" s="47"/>
      <c r="K2" s="47"/>
    </row>
    <row r="3" spans="6:11" ht="8.25" customHeight="1">
      <c r="F3" s="220"/>
      <c r="G3" s="220"/>
      <c r="H3" s="220"/>
      <c r="I3" s="47"/>
      <c r="J3" s="47"/>
      <c r="K3" s="47"/>
    </row>
    <row r="4" spans="3:8" ht="16.5" customHeight="1">
      <c r="C4" s="230" t="s">
        <v>124</v>
      </c>
      <c r="D4" s="230"/>
      <c r="E4" s="230"/>
      <c r="F4" s="230"/>
      <c r="G4" s="230"/>
      <c r="H4" s="230"/>
    </row>
    <row r="5" spans="3:10" ht="15.75" hidden="1">
      <c r="C5" s="229"/>
      <c r="D5" s="229"/>
      <c r="E5" s="229"/>
      <c r="F5" s="229"/>
      <c r="G5" s="229"/>
      <c r="H5" s="229"/>
      <c r="I5" s="229"/>
      <c r="J5" s="229"/>
    </row>
    <row r="6" spans="1:10" ht="53.25" customHeight="1">
      <c r="A6" s="11" t="s">
        <v>0</v>
      </c>
      <c r="B6" s="11"/>
      <c r="C6" s="158" t="s">
        <v>1</v>
      </c>
      <c r="D6" s="158" t="s">
        <v>61</v>
      </c>
      <c r="E6" s="158" t="s">
        <v>2</v>
      </c>
      <c r="F6" s="158" t="s">
        <v>28</v>
      </c>
      <c r="G6" s="158" t="s">
        <v>29</v>
      </c>
      <c r="H6" s="158" t="s">
        <v>30</v>
      </c>
      <c r="I6" s="159"/>
      <c r="J6" s="159"/>
    </row>
    <row r="7" spans="1:10" ht="13.5" customHeight="1">
      <c r="A7" s="11">
        <v>1</v>
      </c>
      <c r="B7" s="11"/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  <c r="I7" s="159"/>
      <c r="J7" s="159"/>
    </row>
    <row r="8" spans="1:10" ht="15.75">
      <c r="A8" s="90" t="s">
        <v>3</v>
      </c>
      <c r="B8" s="91"/>
      <c r="C8" s="92" t="s">
        <v>97</v>
      </c>
      <c r="D8" s="93"/>
      <c r="E8" s="92"/>
      <c r="F8" s="93"/>
      <c r="G8" s="153">
        <f>G9+G10+G26+G27+G24+G25</f>
        <v>62.414</v>
      </c>
      <c r="H8" s="94">
        <f>H9+H10+H26+H27+H24+H25</f>
        <v>1171.923418</v>
      </c>
      <c r="I8" s="159"/>
      <c r="J8" s="159"/>
    </row>
    <row r="9" spans="1:10" ht="32.25" customHeight="1">
      <c r="A9" s="214" t="s">
        <v>16</v>
      </c>
      <c r="B9" s="95" t="s">
        <v>90</v>
      </c>
      <c r="C9" s="204" t="s">
        <v>4</v>
      </c>
      <c r="D9" s="96" t="s">
        <v>125</v>
      </c>
      <c r="E9" s="97" t="s">
        <v>99</v>
      </c>
      <c r="F9" s="170">
        <v>16.056</v>
      </c>
      <c r="G9" s="170">
        <v>28.407</v>
      </c>
      <c r="H9" s="98">
        <f>F9*G9</f>
        <v>456.102792</v>
      </c>
      <c r="I9" s="159"/>
      <c r="J9" s="159"/>
    </row>
    <row r="10" spans="1:10" ht="32.25" customHeight="1">
      <c r="A10" s="215"/>
      <c r="B10" s="95" t="s">
        <v>91</v>
      </c>
      <c r="C10" s="206"/>
      <c r="D10" s="96" t="s">
        <v>126</v>
      </c>
      <c r="E10" s="97" t="s">
        <v>99</v>
      </c>
      <c r="F10" s="170">
        <v>22.238</v>
      </c>
      <c r="G10" s="170">
        <v>29.567</v>
      </c>
      <c r="H10" s="98">
        <f>F10*G10</f>
        <v>657.510946</v>
      </c>
      <c r="I10" s="159"/>
      <c r="J10" s="159"/>
    </row>
    <row r="11" spans="1:11" ht="16.5" customHeight="1" hidden="1">
      <c r="A11" s="99" t="s">
        <v>32</v>
      </c>
      <c r="B11" s="100"/>
      <c r="C11" s="101" t="s">
        <v>5</v>
      </c>
      <c r="D11" s="167"/>
      <c r="E11" s="167"/>
      <c r="F11" s="170">
        <v>5.871</v>
      </c>
      <c r="G11" s="168">
        <f>G12+G13+G14+G15+G16+G17+G18+G19+G20+G21+G22+G23</f>
        <v>0</v>
      </c>
      <c r="H11" s="169">
        <f>H12+H13+H14+H15+H16+H17+H18+H19+H20+H21+H22+H23</f>
        <v>0</v>
      </c>
      <c r="I11" s="159"/>
      <c r="J11" s="160"/>
      <c r="K11" s="48"/>
    </row>
    <row r="12" spans="1:10" ht="47.25" hidden="1">
      <c r="A12" s="99" t="s">
        <v>17</v>
      </c>
      <c r="B12" s="100"/>
      <c r="C12" s="104" t="s">
        <v>6</v>
      </c>
      <c r="D12" s="96" t="s">
        <v>62</v>
      </c>
      <c r="E12" s="97" t="s">
        <v>31</v>
      </c>
      <c r="F12" s="170">
        <v>5.871</v>
      </c>
      <c r="G12" s="168"/>
      <c r="H12" s="98"/>
      <c r="I12" s="159"/>
      <c r="J12" s="159"/>
    </row>
    <row r="13" spans="1:10" ht="47.25" hidden="1">
      <c r="A13" s="99" t="s">
        <v>51</v>
      </c>
      <c r="B13" s="100"/>
      <c r="C13" s="104" t="s">
        <v>6</v>
      </c>
      <c r="D13" s="96" t="s">
        <v>63</v>
      </c>
      <c r="E13" s="97" t="s">
        <v>31</v>
      </c>
      <c r="F13" s="170">
        <v>5.871</v>
      </c>
      <c r="G13" s="168"/>
      <c r="H13" s="98"/>
      <c r="I13" s="159"/>
      <c r="J13" s="159"/>
    </row>
    <row r="14" spans="1:10" ht="47.25" hidden="1">
      <c r="A14" s="99" t="s">
        <v>18</v>
      </c>
      <c r="B14" s="100"/>
      <c r="C14" s="104" t="s">
        <v>14</v>
      </c>
      <c r="D14" s="96" t="s">
        <v>62</v>
      </c>
      <c r="E14" s="167" t="s">
        <v>10</v>
      </c>
      <c r="F14" s="170">
        <v>5.871</v>
      </c>
      <c r="G14" s="168"/>
      <c r="H14" s="98"/>
      <c r="I14" s="159"/>
      <c r="J14" s="159"/>
    </row>
    <row r="15" spans="1:10" ht="47.25" hidden="1">
      <c r="A15" s="99" t="s">
        <v>52</v>
      </c>
      <c r="B15" s="100"/>
      <c r="C15" s="104" t="s">
        <v>14</v>
      </c>
      <c r="D15" s="97" t="s">
        <v>63</v>
      </c>
      <c r="E15" s="167" t="s">
        <v>10</v>
      </c>
      <c r="F15" s="170">
        <v>5.871</v>
      </c>
      <c r="G15" s="168"/>
      <c r="H15" s="98"/>
      <c r="I15" s="159"/>
      <c r="J15" s="159"/>
    </row>
    <row r="16" spans="1:10" ht="47.25" hidden="1">
      <c r="A16" s="99" t="s">
        <v>19</v>
      </c>
      <c r="B16" s="100"/>
      <c r="C16" s="101" t="s">
        <v>33</v>
      </c>
      <c r="D16" s="97" t="s">
        <v>62</v>
      </c>
      <c r="E16" s="97" t="s">
        <v>31</v>
      </c>
      <c r="F16" s="170">
        <v>5.871</v>
      </c>
      <c r="G16" s="168"/>
      <c r="H16" s="98"/>
      <c r="I16" s="159"/>
      <c r="J16" s="159"/>
    </row>
    <row r="17" spans="1:10" ht="47.25" hidden="1">
      <c r="A17" s="99" t="s">
        <v>53</v>
      </c>
      <c r="B17" s="100"/>
      <c r="C17" s="101" t="s">
        <v>33</v>
      </c>
      <c r="D17" s="97" t="s">
        <v>63</v>
      </c>
      <c r="E17" s="97" t="s">
        <v>31</v>
      </c>
      <c r="F17" s="170">
        <v>5.871</v>
      </c>
      <c r="G17" s="168"/>
      <c r="H17" s="98"/>
      <c r="I17" s="159"/>
      <c r="J17" s="159"/>
    </row>
    <row r="18" spans="1:14" ht="47.25" hidden="1">
      <c r="A18" s="99" t="s">
        <v>20</v>
      </c>
      <c r="B18" s="100"/>
      <c r="C18" s="104" t="s">
        <v>7</v>
      </c>
      <c r="D18" s="97" t="s">
        <v>62</v>
      </c>
      <c r="E18" s="167" t="s">
        <v>10</v>
      </c>
      <c r="F18" s="170">
        <v>5.871</v>
      </c>
      <c r="G18" s="168"/>
      <c r="H18" s="98"/>
      <c r="I18" s="159"/>
      <c r="J18" s="159"/>
      <c r="N18" s="23"/>
    </row>
    <row r="19" spans="1:14" ht="47.25" hidden="1">
      <c r="A19" s="99" t="s">
        <v>54</v>
      </c>
      <c r="B19" s="100"/>
      <c r="C19" s="104" t="s">
        <v>7</v>
      </c>
      <c r="D19" s="97" t="s">
        <v>63</v>
      </c>
      <c r="E19" s="167" t="s">
        <v>10</v>
      </c>
      <c r="F19" s="170">
        <v>5.871</v>
      </c>
      <c r="G19" s="168"/>
      <c r="H19" s="98"/>
      <c r="I19" s="159"/>
      <c r="J19" s="159"/>
      <c r="N19" s="23"/>
    </row>
    <row r="20" spans="1:10" ht="33" customHeight="1" hidden="1">
      <c r="A20" s="166" t="s">
        <v>34</v>
      </c>
      <c r="B20" s="171"/>
      <c r="C20" s="104" t="s">
        <v>8</v>
      </c>
      <c r="D20" s="97" t="s">
        <v>62</v>
      </c>
      <c r="E20" s="167" t="s">
        <v>10</v>
      </c>
      <c r="F20" s="170">
        <v>5.871</v>
      </c>
      <c r="G20" s="168"/>
      <c r="H20" s="98"/>
      <c r="I20" s="159"/>
      <c r="J20" s="159"/>
    </row>
    <row r="21" spans="1:10" ht="47.25" hidden="1">
      <c r="A21" s="166" t="s">
        <v>55</v>
      </c>
      <c r="B21" s="171"/>
      <c r="C21" s="104" t="s">
        <v>8</v>
      </c>
      <c r="D21" s="97" t="s">
        <v>63</v>
      </c>
      <c r="E21" s="167" t="s">
        <v>10</v>
      </c>
      <c r="F21" s="170">
        <v>5.871</v>
      </c>
      <c r="G21" s="168"/>
      <c r="H21" s="98"/>
      <c r="I21" s="159"/>
      <c r="J21" s="159"/>
    </row>
    <row r="22" spans="1:10" ht="47.25" hidden="1">
      <c r="A22" s="99" t="s">
        <v>35</v>
      </c>
      <c r="B22" s="100"/>
      <c r="C22" s="104" t="s">
        <v>9</v>
      </c>
      <c r="D22" s="97" t="s">
        <v>62</v>
      </c>
      <c r="E22" s="97" t="s">
        <v>31</v>
      </c>
      <c r="F22" s="170">
        <v>5.871</v>
      </c>
      <c r="G22" s="168"/>
      <c r="H22" s="98"/>
      <c r="I22" s="159"/>
      <c r="J22" s="159"/>
    </row>
    <row r="23" spans="1:10" ht="47.25" hidden="1">
      <c r="A23" s="99" t="s">
        <v>56</v>
      </c>
      <c r="B23" s="100"/>
      <c r="C23" s="104" t="s">
        <v>9</v>
      </c>
      <c r="D23" s="97" t="s">
        <v>63</v>
      </c>
      <c r="E23" s="97" t="s">
        <v>31</v>
      </c>
      <c r="F23" s="170">
        <v>5.871</v>
      </c>
      <c r="G23" s="168"/>
      <c r="H23" s="98"/>
      <c r="I23" s="159"/>
      <c r="J23" s="159"/>
    </row>
    <row r="24" spans="1:10" ht="33.75" customHeight="1">
      <c r="A24" s="202" t="s">
        <v>66</v>
      </c>
      <c r="B24" s="95" t="s">
        <v>90</v>
      </c>
      <c r="C24" s="204" t="s">
        <v>119</v>
      </c>
      <c r="D24" s="96" t="s">
        <v>125</v>
      </c>
      <c r="E24" s="97" t="s">
        <v>99</v>
      </c>
      <c r="F24" s="170">
        <v>4.86</v>
      </c>
      <c r="G24" s="186">
        <v>1</v>
      </c>
      <c r="H24" s="98">
        <f aca="true" t="shared" si="0" ref="H24:H29">F24*G24</f>
        <v>4.86</v>
      </c>
      <c r="I24" s="159"/>
      <c r="J24" s="159"/>
    </row>
    <row r="25" spans="1:10" ht="32.25" customHeight="1">
      <c r="A25" s="207"/>
      <c r="B25" s="95" t="s">
        <v>91</v>
      </c>
      <c r="C25" s="206"/>
      <c r="D25" s="96" t="s">
        <v>126</v>
      </c>
      <c r="E25" s="97" t="s">
        <v>99</v>
      </c>
      <c r="F25" s="170">
        <v>6.731</v>
      </c>
      <c r="G25" s="186">
        <v>1</v>
      </c>
      <c r="H25" s="98">
        <f t="shared" si="0"/>
        <v>6.731</v>
      </c>
      <c r="I25" s="159"/>
      <c r="J25" s="159"/>
    </row>
    <row r="26" spans="1:10" ht="30" customHeight="1">
      <c r="A26" s="202" t="s">
        <v>95</v>
      </c>
      <c r="B26" s="95" t="s">
        <v>90</v>
      </c>
      <c r="C26" s="204" t="s">
        <v>120</v>
      </c>
      <c r="D26" s="96" t="s">
        <v>125</v>
      </c>
      <c r="E26" s="97" t="s">
        <v>99</v>
      </c>
      <c r="F26" s="170">
        <v>16.056</v>
      </c>
      <c r="G26" s="186">
        <v>1.22</v>
      </c>
      <c r="H26" s="98">
        <f t="shared" si="0"/>
        <v>19.58832</v>
      </c>
      <c r="I26" s="159"/>
      <c r="J26" s="159"/>
    </row>
    <row r="27" spans="1:10" ht="34.5" customHeight="1">
      <c r="A27" s="207"/>
      <c r="B27" s="95" t="s">
        <v>91</v>
      </c>
      <c r="C27" s="206"/>
      <c r="D27" s="96" t="s">
        <v>126</v>
      </c>
      <c r="E27" s="97" t="s">
        <v>99</v>
      </c>
      <c r="F27" s="170">
        <v>22.238</v>
      </c>
      <c r="G27" s="186">
        <v>1.22</v>
      </c>
      <c r="H27" s="98">
        <f t="shared" si="0"/>
        <v>27.13036</v>
      </c>
      <c r="I27" s="159"/>
      <c r="J27" s="159"/>
    </row>
    <row r="28" spans="1:10" ht="33.75" customHeight="1" hidden="1">
      <c r="A28" s="202" t="s">
        <v>95</v>
      </c>
      <c r="B28" s="95" t="s">
        <v>90</v>
      </c>
      <c r="C28" s="204" t="s">
        <v>96</v>
      </c>
      <c r="D28" s="97" t="s">
        <v>93</v>
      </c>
      <c r="E28" s="97" t="s">
        <v>31</v>
      </c>
      <c r="F28" s="113">
        <v>0</v>
      </c>
      <c r="G28" s="155">
        <v>0</v>
      </c>
      <c r="H28" s="98">
        <f t="shared" si="0"/>
        <v>0</v>
      </c>
      <c r="I28" s="159"/>
      <c r="J28" s="159"/>
    </row>
    <row r="29" spans="1:10" ht="32.25" customHeight="1" hidden="1">
      <c r="A29" s="207"/>
      <c r="B29" s="95" t="s">
        <v>91</v>
      </c>
      <c r="C29" s="206"/>
      <c r="D29" s="97" t="s">
        <v>94</v>
      </c>
      <c r="E29" s="97" t="s">
        <v>31</v>
      </c>
      <c r="F29" s="113">
        <v>0</v>
      </c>
      <c r="G29" s="155">
        <v>0</v>
      </c>
      <c r="H29" s="98">
        <f t="shared" si="0"/>
        <v>0</v>
      </c>
      <c r="I29" s="159"/>
      <c r="J29" s="159"/>
    </row>
    <row r="30" spans="1:11" ht="18" customHeight="1">
      <c r="A30" s="105" t="s">
        <v>32</v>
      </c>
      <c r="B30" s="106"/>
      <c r="C30" s="107" t="s">
        <v>98</v>
      </c>
      <c r="D30" s="108"/>
      <c r="E30" s="109"/>
      <c r="F30" s="118"/>
      <c r="G30" s="110">
        <f>G33+G34+G37+G38+G39+G41+G42+G43+G32+G31</f>
        <v>39.986</v>
      </c>
      <c r="H30" s="111">
        <f>H33+H34+H37+H38+H39+H41+H42+H43+H32+H31</f>
        <v>758.1935099999998</v>
      </c>
      <c r="I30" s="159"/>
      <c r="J30" s="159"/>
      <c r="K30" s="48"/>
    </row>
    <row r="31" spans="1:11" ht="28.5" customHeight="1">
      <c r="A31" s="202" t="s">
        <v>17</v>
      </c>
      <c r="B31" s="146" t="s">
        <v>90</v>
      </c>
      <c r="C31" s="204" t="s">
        <v>98</v>
      </c>
      <c r="D31" s="96" t="s">
        <v>125</v>
      </c>
      <c r="E31" s="167" t="s">
        <v>99</v>
      </c>
      <c r="F31" s="170">
        <v>15.672</v>
      </c>
      <c r="G31" s="168">
        <v>2.5</v>
      </c>
      <c r="H31" s="169">
        <f aca="true" t="shared" si="1" ref="H31:H39">F31*G31</f>
        <v>39.18</v>
      </c>
      <c r="I31" s="159"/>
      <c r="J31" s="159"/>
      <c r="K31" s="48"/>
    </row>
    <row r="32" spans="1:11" ht="30" customHeight="1">
      <c r="A32" s="207"/>
      <c r="B32" s="146" t="s">
        <v>91</v>
      </c>
      <c r="C32" s="206"/>
      <c r="D32" s="96" t="s">
        <v>126</v>
      </c>
      <c r="E32" s="167" t="s">
        <v>99</v>
      </c>
      <c r="F32" s="170">
        <v>21.706</v>
      </c>
      <c r="G32" s="168">
        <v>3.544</v>
      </c>
      <c r="H32" s="169">
        <f t="shared" si="1"/>
        <v>76.926064</v>
      </c>
      <c r="I32" s="159"/>
      <c r="J32" s="159"/>
      <c r="K32" s="48"/>
    </row>
    <row r="33" spans="1:11" ht="30.75" customHeight="1">
      <c r="A33" s="202" t="s">
        <v>18</v>
      </c>
      <c r="B33" s="95" t="s">
        <v>90</v>
      </c>
      <c r="C33" s="216" t="s">
        <v>141</v>
      </c>
      <c r="D33" s="96" t="s">
        <v>125</v>
      </c>
      <c r="E33" s="97" t="s">
        <v>99</v>
      </c>
      <c r="F33" s="170">
        <v>15.672</v>
      </c>
      <c r="G33" s="168">
        <v>7.325</v>
      </c>
      <c r="H33" s="98">
        <f t="shared" si="1"/>
        <v>114.79740000000001</v>
      </c>
      <c r="I33" s="159"/>
      <c r="J33" s="159"/>
      <c r="K33" s="49"/>
    </row>
    <row r="34" spans="1:10" ht="34.5" customHeight="1">
      <c r="A34" s="207"/>
      <c r="B34" s="95" t="s">
        <v>91</v>
      </c>
      <c r="C34" s="217"/>
      <c r="D34" s="96" t="s">
        <v>126</v>
      </c>
      <c r="E34" s="97" t="s">
        <v>99</v>
      </c>
      <c r="F34" s="170">
        <v>21.706</v>
      </c>
      <c r="G34" s="168">
        <v>9.677</v>
      </c>
      <c r="H34" s="98">
        <f t="shared" si="1"/>
        <v>210.048962</v>
      </c>
      <c r="I34" s="159"/>
      <c r="J34" s="159"/>
    </row>
    <row r="35" spans="1:10" ht="34.5" customHeight="1">
      <c r="A35" s="202" t="s">
        <v>19</v>
      </c>
      <c r="B35" s="95" t="s">
        <v>90</v>
      </c>
      <c r="C35" s="204" t="s">
        <v>142</v>
      </c>
      <c r="D35" s="96" t="s">
        <v>125</v>
      </c>
      <c r="E35" s="97" t="s">
        <v>99</v>
      </c>
      <c r="F35" s="170">
        <v>16.056</v>
      </c>
      <c r="G35" s="200">
        <v>13.338</v>
      </c>
      <c r="H35" s="98">
        <f>F35*G35</f>
        <v>214.154928</v>
      </c>
      <c r="I35" s="159"/>
      <c r="J35" s="159"/>
    </row>
    <row r="36" spans="1:10" ht="34.5" customHeight="1">
      <c r="A36" s="203"/>
      <c r="B36" s="95" t="s">
        <v>91</v>
      </c>
      <c r="C36" s="205"/>
      <c r="D36" s="96" t="s">
        <v>126</v>
      </c>
      <c r="E36" s="97" t="s">
        <v>99</v>
      </c>
      <c r="F36" s="170">
        <v>22.238</v>
      </c>
      <c r="G36" s="200">
        <v>19.16</v>
      </c>
      <c r="H36" s="98">
        <f>F36*G36</f>
        <v>426.08008</v>
      </c>
      <c r="I36" s="159"/>
      <c r="J36" s="159"/>
    </row>
    <row r="37" spans="1:10" ht="28.5" customHeight="1">
      <c r="A37" s="202" t="s">
        <v>20</v>
      </c>
      <c r="B37" s="95" t="s">
        <v>90</v>
      </c>
      <c r="C37" s="204" t="s">
        <v>143</v>
      </c>
      <c r="D37" s="96" t="s">
        <v>125</v>
      </c>
      <c r="E37" s="97" t="s">
        <v>99</v>
      </c>
      <c r="F37" s="170">
        <v>15.672</v>
      </c>
      <c r="G37" s="168">
        <v>1.682</v>
      </c>
      <c r="H37" s="98">
        <f t="shared" si="1"/>
        <v>26.360304</v>
      </c>
      <c r="I37" s="159"/>
      <c r="J37" s="159"/>
    </row>
    <row r="38" spans="1:12" ht="28.5" customHeight="1">
      <c r="A38" s="207"/>
      <c r="B38" s="95" t="s">
        <v>91</v>
      </c>
      <c r="C38" s="206"/>
      <c r="D38" s="96" t="s">
        <v>126</v>
      </c>
      <c r="E38" s="97" t="s">
        <v>99</v>
      </c>
      <c r="F38" s="170">
        <v>21.706</v>
      </c>
      <c r="G38" s="168">
        <v>1.617</v>
      </c>
      <c r="H38" s="98">
        <f t="shared" si="1"/>
        <v>35.098602</v>
      </c>
      <c r="I38" s="159"/>
      <c r="J38" s="159"/>
      <c r="L38" s="49"/>
    </row>
    <row r="39" spans="1:10" ht="15" customHeight="1">
      <c r="A39" s="214" t="s">
        <v>34</v>
      </c>
      <c r="B39" s="214" t="s">
        <v>90</v>
      </c>
      <c r="C39" s="204" t="s">
        <v>144</v>
      </c>
      <c r="D39" s="227" t="s">
        <v>125</v>
      </c>
      <c r="E39" s="222" t="s">
        <v>100</v>
      </c>
      <c r="F39" s="225">
        <v>14.09</v>
      </c>
      <c r="G39" s="223">
        <v>0.766</v>
      </c>
      <c r="H39" s="224">
        <f t="shared" si="1"/>
        <v>10.79294</v>
      </c>
      <c r="I39" s="159"/>
      <c r="J39" s="159"/>
    </row>
    <row r="40" spans="1:10" ht="15" customHeight="1">
      <c r="A40" s="218"/>
      <c r="B40" s="215"/>
      <c r="C40" s="219"/>
      <c r="D40" s="228"/>
      <c r="E40" s="222"/>
      <c r="F40" s="226"/>
      <c r="G40" s="223"/>
      <c r="H40" s="224"/>
      <c r="I40" s="159"/>
      <c r="J40" s="159"/>
    </row>
    <row r="41" spans="1:10" ht="31.5" customHeight="1">
      <c r="A41" s="215"/>
      <c r="B41" s="95" t="s">
        <v>91</v>
      </c>
      <c r="C41" s="206"/>
      <c r="D41" s="96" t="s">
        <v>126</v>
      </c>
      <c r="E41" s="167" t="s">
        <v>100</v>
      </c>
      <c r="F41" s="170">
        <v>19.515</v>
      </c>
      <c r="G41" s="168">
        <v>1.634</v>
      </c>
      <c r="H41" s="169">
        <f>F41*G41</f>
        <v>31.88751</v>
      </c>
      <c r="I41" s="159"/>
      <c r="J41" s="159"/>
    </row>
    <row r="42" spans="1:10" ht="30" customHeight="1">
      <c r="A42" s="214" t="s">
        <v>34</v>
      </c>
      <c r="B42" s="95" t="s">
        <v>90</v>
      </c>
      <c r="C42" s="204" t="s">
        <v>110</v>
      </c>
      <c r="D42" s="96" t="s">
        <v>125</v>
      </c>
      <c r="E42" s="167" t="s">
        <v>99</v>
      </c>
      <c r="F42" s="170">
        <v>16.056</v>
      </c>
      <c r="G42" s="168">
        <v>5.965</v>
      </c>
      <c r="H42" s="169">
        <f>F42*G42</f>
        <v>95.77404</v>
      </c>
      <c r="I42" s="159"/>
      <c r="J42" s="159"/>
    </row>
    <row r="43" spans="1:10" ht="31.5" customHeight="1">
      <c r="A43" s="215"/>
      <c r="B43" s="95" t="s">
        <v>91</v>
      </c>
      <c r="C43" s="206"/>
      <c r="D43" s="96" t="s">
        <v>126</v>
      </c>
      <c r="E43" s="167" t="s">
        <v>99</v>
      </c>
      <c r="F43" s="170">
        <v>22.238</v>
      </c>
      <c r="G43" s="168">
        <v>5.276</v>
      </c>
      <c r="H43" s="169">
        <f>F43*G43</f>
        <v>117.327688</v>
      </c>
      <c r="I43" s="159"/>
      <c r="J43" s="159"/>
    </row>
    <row r="44" spans="1:11" ht="15.75">
      <c r="A44" s="105" t="s">
        <v>36</v>
      </c>
      <c r="B44" s="106"/>
      <c r="C44" s="107" t="s">
        <v>117</v>
      </c>
      <c r="D44" s="109"/>
      <c r="E44" s="109"/>
      <c r="F44" s="118"/>
      <c r="G44" s="110">
        <f>G45+G46+G47+G48+G49+G50+G51+G52+G53+G54+G55+G56+G57+G58+G59+G60+G61+G62+G63+G64+G65+G66</f>
        <v>663.1</v>
      </c>
      <c r="H44" s="111">
        <f>H45+H46+H47+H48+H49+H50+H51+H52+H53+H54+H55+H56+H57+H58+H59+H60+H61+H62+H63+H64+H65+H66</f>
        <v>11747.282200000001</v>
      </c>
      <c r="I44" s="159"/>
      <c r="J44" s="159"/>
      <c r="K44" s="48"/>
    </row>
    <row r="45" spans="1:10" ht="33.75" customHeight="1">
      <c r="A45" s="202" t="s">
        <v>21</v>
      </c>
      <c r="B45" s="95" t="s">
        <v>90</v>
      </c>
      <c r="C45" s="204" t="s">
        <v>76</v>
      </c>
      <c r="D45" s="96" t="s">
        <v>125</v>
      </c>
      <c r="E45" s="97" t="s">
        <v>99</v>
      </c>
      <c r="F45" s="170">
        <v>15.672</v>
      </c>
      <c r="G45" s="168">
        <v>18.1</v>
      </c>
      <c r="H45" s="98">
        <f aca="true" t="shared" si="2" ref="H45:H66">F45*G45</f>
        <v>283.6632</v>
      </c>
      <c r="I45" s="159"/>
      <c r="J45" s="159"/>
    </row>
    <row r="46" spans="1:10" ht="33" customHeight="1">
      <c r="A46" s="207"/>
      <c r="B46" s="95" t="s">
        <v>91</v>
      </c>
      <c r="C46" s="206"/>
      <c r="D46" s="96" t="s">
        <v>126</v>
      </c>
      <c r="E46" s="97" t="s">
        <v>99</v>
      </c>
      <c r="F46" s="170">
        <v>21.706</v>
      </c>
      <c r="G46" s="168">
        <v>22.6</v>
      </c>
      <c r="H46" s="98">
        <f t="shared" si="2"/>
        <v>490.5556</v>
      </c>
      <c r="I46" s="159"/>
      <c r="J46" s="159"/>
    </row>
    <row r="47" spans="1:10" ht="32.25" customHeight="1">
      <c r="A47" s="202" t="s">
        <v>22</v>
      </c>
      <c r="B47" s="95" t="s">
        <v>90</v>
      </c>
      <c r="C47" s="204" t="s">
        <v>77</v>
      </c>
      <c r="D47" s="96" t="s">
        <v>125</v>
      </c>
      <c r="E47" s="167" t="s">
        <v>100</v>
      </c>
      <c r="F47" s="170">
        <v>14.09</v>
      </c>
      <c r="G47" s="168">
        <v>10.8</v>
      </c>
      <c r="H47" s="98">
        <f t="shared" si="2"/>
        <v>152.172</v>
      </c>
      <c r="I47" s="159"/>
      <c r="J47" s="159"/>
    </row>
    <row r="48" spans="1:10" ht="33.75" customHeight="1">
      <c r="A48" s="207"/>
      <c r="B48" s="95" t="s">
        <v>91</v>
      </c>
      <c r="C48" s="206"/>
      <c r="D48" s="96" t="s">
        <v>126</v>
      </c>
      <c r="E48" s="167" t="s">
        <v>100</v>
      </c>
      <c r="F48" s="170">
        <v>19.51</v>
      </c>
      <c r="G48" s="168">
        <v>6.6</v>
      </c>
      <c r="H48" s="98">
        <f t="shared" si="2"/>
        <v>128.766</v>
      </c>
      <c r="I48" s="159"/>
      <c r="J48" s="159"/>
    </row>
    <row r="49" spans="1:10" ht="31.5" customHeight="1">
      <c r="A49" s="202" t="s">
        <v>106</v>
      </c>
      <c r="B49" s="95" t="s">
        <v>90</v>
      </c>
      <c r="C49" s="204" t="s">
        <v>78</v>
      </c>
      <c r="D49" s="96" t="s">
        <v>125</v>
      </c>
      <c r="E49" s="97" t="s">
        <v>99</v>
      </c>
      <c r="F49" s="170">
        <v>16.056</v>
      </c>
      <c r="G49" s="168">
        <v>8.1</v>
      </c>
      <c r="H49" s="98">
        <f t="shared" si="2"/>
        <v>130.0536</v>
      </c>
      <c r="I49" s="159"/>
      <c r="J49" s="159"/>
    </row>
    <row r="50" spans="1:10" ht="30" customHeight="1">
      <c r="A50" s="207"/>
      <c r="B50" s="95" t="s">
        <v>91</v>
      </c>
      <c r="C50" s="206"/>
      <c r="D50" s="96" t="s">
        <v>126</v>
      </c>
      <c r="E50" s="97" t="s">
        <v>99</v>
      </c>
      <c r="F50" s="170">
        <v>22.238</v>
      </c>
      <c r="G50" s="168">
        <v>9.2</v>
      </c>
      <c r="H50" s="98">
        <f t="shared" si="2"/>
        <v>204.5896</v>
      </c>
      <c r="I50" s="159"/>
      <c r="J50" s="159"/>
    </row>
    <row r="51" spans="1:10" ht="30" customHeight="1">
      <c r="A51" s="202" t="s">
        <v>71</v>
      </c>
      <c r="B51" s="95" t="s">
        <v>90</v>
      </c>
      <c r="C51" s="204" t="s">
        <v>79</v>
      </c>
      <c r="D51" s="96" t="s">
        <v>125</v>
      </c>
      <c r="E51" s="97" t="s">
        <v>99</v>
      </c>
      <c r="F51" s="170">
        <v>16.056</v>
      </c>
      <c r="G51" s="168">
        <v>4</v>
      </c>
      <c r="H51" s="98">
        <f t="shared" si="2"/>
        <v>64.224</v>
      </c>
      <c r="I51" s="159"/>
      <c r="J51" s="159"/>
    </row>
    <row r="52" spans="1:10" ht="33" customHeight="1">
      <c r="A52" s="207"/>
      <c r="B52" s="95" t="s">
        <v>91</v>
      </c>
      <c r="C52" s="206"/>
      <c r="D52" s="96" t="s">
        <v>126</v>
      </c>
      <c r="E52" s="97" t="s">
        <v>99</v>
      </c>
      <c r="F52" s="170">
        <v>22.238</v>
      </c>
      <c r="G52" s="168">
        <v>5.1</v>
      </c>
      <c r="H52" s="98">
        <f t="shared" si="2"/>
        <v>113.4138</v>
      </c>
      <c r="I52" s="159"/>
      <c r="J52" s="159"/>
    </row>
    <row r="53" spans="1:10" ht="30.75" customHeight="1">
      <c r="A53" s="202" t="s">
        <v>68</v>
      </c>
      <c r="B53" s="95" t="s">
        <v>90</v>
      </c>
      <c r="C53" s="204" t="s">
        <v>83</v>
      </c>
      <c r="D53" s="96" t="s">
        <v>125</v>
      </c>
      <c r="E53" s="97" t="s">
        <v>99</v>
      </c>
      <c r="F53" s="170">
        <v>15.672</v>
      </c>
      <c r="G53" s="168">
        <v>20.1</v>
      </c>
      <c r="H53" s="98">
        <f t="shared" si="2"/>
        <v>315.0072</v>
      </c>
      <c r="I53" s="159"/>
      <c r="J53" s="159"/>
    </row>
    <row r="54" spans="1:10" ht="34.5" customHeight="1">
      <c r="A54" s="207"/>
      <c r="B54" s="95" t="s">
        <v>91</v>
      </c>
      <c r="C54" s="206"/>
      <c r="D54" s="96" t="s">
        <v>126</v>
      </c>
      <c r="E54" s="97" t="s">
        <v>99</v>
      </c>
      <c r="F54" s="170">
        <v>21.706</v>
      </c>
      <c r="G54" s="168">
        <v>26.1</v>
      </c>
      <c r="H54" s="98">
        <f t="shared" si="2"/>
        <v>566.5266</v>
      </c>
      <c r="I54" s="159"/>
      <c r="J54" s="159"/>
    </row>
    <row r="55" spans="1:10" ht="34.5" customHeight="1">
      <c r="A55" s="214" t="s">
        <v>69</v>
      </c>
      <c r="B55" s="95" t="s">
        <v>90</v>
      </c>
      <c r="C55" s="212" t="s">
        <v>108</v>
      </c>
      <c r="D55" s="96" t="s">
        <v>125</v>
      </c>
      <c r="E55" s="167" t="s">
        <v>100</v>
      </c>
      <c r="F55" s="170">
        <v>14.09</v>
      </c>
      <c r="G55" s="168">
        <v>149.7</v>
      </c>
      <c r="H55" s="98">
        <f t="shared" si="2"/>
        <v>2109.2729999999997</v>
      </c>
      <c r="I55" s="159"/>
      <c r="J55" s="159"/>
    </row>
    <row r="56" spans="1:10" ht="30.75" customHeight="1">
      <c r="A56" s="215"/>
      <c r="B56" s="95" t="s">
        <v>91</v>
      </c>
      <c r="C56" s="213"/>
      <c r="D56" s="96" t="s">
        <v>126</v>
      </c>
      <c r="E56" s="167" t="s">
        <v>100</v>
      </c>
      <c r="F56" s="170">
        <v>19.51</v>
      </c>
      <c r="G56" s="168">
        <v>108.5</v>
      </c>
      <c r="H56" s="98">
        <f t="shared" si="2"/>
        <v>2116.835</v>
      </c>
      <c r="I56" s="159"/>
      <c r="J56" s="159"/>
    </row>
    <row r="57" spans="1:10" ht="33.75" customHeight="1">
      <c r="A57" s="202" t="s">
        <v>70</v>
      </c>
      <c r="B57" s="95" t="s">
        <v>90</v>
      </c>
      <c r="C57" s="204" t="s">
        <v>84</v>
      </c>
      <c r="D57" s="96" t="s">
        <v>125</v>
      </c>
      <c r="E57" s="167" t="s">
        <v>100</v>
      </c>
      <c r="F57" s="170">
        <v>14.09</v>
      </c>
      <c r="G57" s="168">
        <v>18.1</v>
      </c>
      <c r="H57" s="98">
        <f t="shared" si="2"/>
        <v>255.02900000000002</v>
      </c>
      <c r="I57" s="159"/>
      <c r="J57" s="159"/>
    </row>
    <row r="58" spans="1:10" ht="33.75" customHeight="1">
      <c r="A58" s="207"/>
      <c r="B58" s="95" t="s">
        <v>91</v>
      </c>
      <c r="C58" s="206"/>
      <c r="D58" s="96" t="s">
        <v>126</v>
      </c>
      <c r="E58" s="167" t="s">
        <v>100</v>
      </c>
      <c r="F58" s="170">
        <v>19.51</v>
      </c>
      <c r="G58" s="168">
        <v>16.1</v>
      </c>
      <c r="H58" s="98">
        <f t="shared" si="2"/>
        <v>314.11100000000005</v>
      </c>
      <c r="I58" s="159"/>
      <c r="J58" s="159"/>
    </row>
    <row r="59" spans="1:10" ht="33.75" customHeight="1">
      <c r="A59" s="202" t="s">
        <v>72</v>
      </c>
      <c r="B59" s="95" t="s">
        <v>90</v>
      </c>
      <c r="C59" s="204" t="s">
        <v>80</v>
      </c>
      <c r="D59" s="96" t="s">
        <v>125</v>
      </c>
      <c r="E59" s="167" t="s">
        <v>100</v>
      </c>
      <c r="F59" s="170">
        <v>14.09</v>
      </c>
      <c r="G59" s="168">
        <v>7.7</v>
      </c>
      <c r="H59" s="98">
        <f t="shared" si="2"/>
        <v>108.493</v>
      </c>
      <c r="I59" s="159"/>
      <c r="J59" s="159"/>
    </row>
    <row r="60" spans="1:10" ht="31.5" customHeight="1">
      <c r="A60" s="207"/>
      <c r="B60" s="95" t="s">
        <v>91</v>
      </c>
      <c r="C60" s="206"/>
      <c r="D60" s="96" t="s">
        <v>126</v>
      </c>
      <c r="E60" s="167" t="s">
        <v>100</v>
      </c>
      <c r="F60" s="170">
        <v>19.51</v>
      </c>
      <c r="G60" s="168">
        <v>6.5</v>
      </c>
      <c r="H60" s="98">
        <f t="shared" si="2"/>
        <v>126.81500000000001</v>
      </c>
      <c r="I60" s="159"/>
      <c r="J60" s="159"/>
    </row>
    <row r="61" spans="1:10" ht="33.75" customHeight="1">
      <c r="A61" s="202" t="s">
        <v>73</v>
      </c>
      <c r="B61" s="95" t="s">
        <v>90</v>
      </c>
      <c r="C61" s="204" t="s">
        <v>82</v>
      </c>
      <c r="D61" s="96" t="s">
        <v>125</v>
      </c>
      <c r="E61" s="97" t="s">
        <v>99</v>
      </c>
      <c r="F61" s="170">
        <v>16.056</v>
      </c>
      <c r="G61" s="168">
        <v>13.4</v>
      </c>
      <c r="H61" s="98">
        <f t="shared" si="2"/>
        <v>215.15040000000002</v>
      </c>
      <c r="I61" s="159"/>
      <c r="J61" s="159"/>
    </row>
    <row r="62" spans="1:10" ht="30" customHeight="1">
      <c r="A62" s="207"/>
      <c r="B62" s="95" t="s">
        <v>91</v>
      </c>
      <c r="C62" s="206"/>
      <c r="D62" s="96" t="s">
        <v>126</v>
      </c>
      <c r="E62" s="97" t="s">
        <v>99</v>
      </c>
      <c r="F62" s="170">
        <v>22.238</v>
      </c>
      <c r="G62" s="168">
        <v>11.8</v>
      </c>
      <c r="H62" s="98">
        <f t="shared" si="2"/>
        <v>262.40840000000003</v>
      </c>
      <c r="I62" s="159"/>
      <c r="J62" s="159"/>
    </row>
    <row r="63" spans="1:10" ht="30" customHeight="1">
      <c r="A63" s="202" t="s">
        <v>74</v>
      </c>
      <c r="B63" s="95" t="s">
        <v>90</v>
      </c>
      <c r="C63" s="204" t="s">
        <v>85</v>
      </c>
      <c r="D63" s="96" t="s">
        <v>125</v>
      </c>
      <c r="E63" s="97" t="s">
        <v>99</v>
      </c>
      <c r="F63" s="170">
        <v>16.056</v>
      </c>
      <c r="G63" s="168">
        <v>20.7</v>
      </c>
      <c r="H63" s="98">
        <f t="shared" si="2"/>
        <v>332.3592</v>
      </c>
      <c r="I63" s="159"/>
      <c r="J63" s="159"/>
    </row>
    <row r="64" spans="1:10" ht="33" customHeight="1">
      <c r="A64" s="207"/>
      <c r="B64" s="95" t="s">
        <v>91</v>
      </c>
      <c r="C64" s="206"/>
      <c r="D64" s="96" t="s">
        <v>126</v>
      </c>
      <c r="E64" s="97" t="s">
        <v>99</v>
      </c>
      <c r="F64" s="170">
        <v>22.238</v>
      </c>
      <c r="G64" s="168">
        <v>25.4</v>
      </c>
      <c r="H64" s="98">
        <f t="shared" si="2"/>
        <v>564.8452</v>
      </c>
      <c r="I64" s="159"/>
      <c r="J64" s="159"/>
    </row>
    <row r="65" spans="1:10" ht="33" customHeight="1">
      <c r="A65" s="202" t="s">
        <v>75</v>
      </c>
      <c r="B65" s="95" t="s">
        <v>90</v>
      </c>
      <c r="C65" s="204" t="s">
        <v>81</v>
      </c>
      <c r="D65" s="96" t="s">
        <v>125</v>
      </c>
      <c r="E65" s="97" t="s">
        <v>99</v>
      </c>
      <c r="F65" s="170">
        <v>16.056</v>
      </c>
      <c r="G65" s="168">
        <v>87.8</v>
      </c>
      <c r="H65" s="98">
        <f t="shared" si="2"/>
        <v>1409.7168000000001</v>
      </c>
      <c r="I65" s="159"/>
      <c r="J65" s="159"/>
    </row>
    <row r="66" spans="1:10" ht="29.25" customHeight="1">
      <c r="A66" s="207"/>
      <c r="B66" s="95" t="s">
        <v>91</v>
      </c>
      <c r="C66" s="206"/>
      <c r="D66" s="96" t="s">
        <v>126</v>
      </c>
      <c r="E66" s="97" t="s">
        <v>99</v>
      </c>
      <c r="F66" s="170">
        <v>22.238</v>
      </c>
      <c r="G66" s="168">
        <v>66.7</v>
      </c>
      <c r="H66" s="98">
        <f t="shared" si="2"/>
        <v>1483.2746</v>
      </c>
      <c r="I66" s="159"/>
      <c r="J66" s="159"/>
    </row>
    <row r="67" spans="1:12" ht="15.75">
      <c r="A67" s="99"/>
      <c r="B67" s="100"/>
      <c r="C67" s="112" t="s">
        <v>43</v>
      </c>
      <c r="D67" s="109"/>
      <c r="E67" s="109"/>
      <c r="F67" s="119"/>
      <c r="G67" s="110">
        <f>G8+G11+G30+G44</f>
        <v>765.5</v>
      </c>
      <c r="H67" s="111">
        <f>H8+H30+H44</f>
        <v>13677.399128000001</v>
      </c>
      <c r="K67" s="48"/>
      <c r="L67" s="48"/>
    </row>
    <row r="68" spans="1:12" ht="18.75" customHeight="1" hidden="1">
      <c r="A68" s="60" t="s">
        <v>37</v>
      </c>
      <c r="B68" s="50"/>
      <c r="C68" s="61" t="s">
        <v>27</v>
      </c>
      <c r="D68" s="17"/>
      <c r="E68" s="17"/>
      <c r="F68" s="17"/>
      <c r="G68" s="37">
        <f>G69+G70</f>
        <v>0</v>
      </c>
      <c r="H68" s="37">
        <f>H69+H70</f>
        <v>0</v>
      </c>
      <c r="K68" s="48"/>
      <c r="L68" s="48"/>
    </row>
    <row r="69" spans="1:8" ht="30.75" customHeight="1" hidden="1">
      <c r="A69" s="208" t="s">
        <v>24</v>
      </c>
      <c r="B69" s="40" t="s">
        <v>90</v>
      </c>
      <c r="C69" s="210" t="s">
        <v>65</v>
      </c>
      <c r="D69" s="14" t="s">
        <v>93</v>
      </c>
      <c r="E69" s="15" t="s">
        <v>31</v>
      </c>
      <c r="F69" s="14">
        <v>0</v>
      </c>
      <c r="G69" s="37">
        <v>0</v>
      </c>
      <c r="H69" s="34">
        <f>F69*G69</f>
        <v>0</v>
      </c>
    </row>
    <row r="70" spans="1:8" ht="37.5" customHeight="1" hidden="1">
      <c r="A70" s="209"/>
      <c r="B70" s="40" t="s">
        <v>91</v>
      </c>
      <c r="C70" s="211"/>
      <c r="D70" s="14" t="s">
        <v>94</v>
      </c>
      <c r="E70" s="15" t="s">
        <v>31</v>
      </c>
      <c r="F70" s="14">
        <v>0</v>
      </c>
      <c r="G70" s="37">
        <v>0</v>
      </c>
      <c r="H70" s="34">
        <f>F70*G70</f>
        <v>0</v>
      </c>
    </row>
    <row r="71" spans="1:12" ht="14.25" customHeight="1" hidden="1" thickBot="1">
      <c r="A71" s="51"/>
      <c r="B71" s="62"/>
      <c r="C71" s="65" t="s">
        <v>43</v>
      </c>
      <c r="D71" s="66"/>
      <c r="E71" s="66"/>
      <c r="F71" s="66"/>
      <c r="G71" s="67">
        <f>G67+G68</f>
        <v>765.5</v>
      </c>
      <c r="H71" s="67">
        <f>H67+H68</f>
        <v>13677.399128000001</v>
      </c>
      <c r="L71" s="48"/>
    </row>
    <row r="72" spans="1:8" ht="13.5" customHeight="1">
      <c r="A72" s="23"/>
      <c r="B72" s="23"/>
      <c r="C72" s="52"/>
      <c r="D72" s="52"/>
      <c r="E72" s="52"/>
      <c r="F72" s="52"/>
      <c r="G72" s="53"/>
      <c r="H72" s="52"/>
    </row>
    <row r="73" spans="1:8" ht="15">
      <c r="A73" s="23"/>
      <c r="B73" s="23"/>
      <c r="C73" s="23"/>
      <c r="D73" s="23"/>
      <c r="E73" s="23"/>
      <c r="F73" s="23"/>
      <c r="G73" s="23"/>
      <c r="H73" s="23"/>
    </row>
    <row r="74" spans="1:8" ht="15">
      <c r="A74" s="23"/>
      <c r="B74" s="23"/>
      <c r="C74" s="23"/>
      <c r="D74" s="23"/>
      <c r="E74" s="23"/>
      <c r="F74" s="23"/>
      <c r="G74" s="23"/>
      <c r="H74" s="23"/>
    </row>
    <row r="75" ht="15">
      <c r="G75" s="49"/>
    </row>
    <row r="76" ht="14.25" customHeight="1">
      <c r="H76" s="49"/>
    </row>
    <row r="79" ht="15">
      <c r="G79" s="49"/>
    </row>
  </sheetData>
  <sheetProtection/>
  <mergeCells count="55">
    <mergeCell ref="A28:A29"/>
    <mergeCell ref="C28:C29"/>
    <mergeCell ref="C5:J5"/>
    <mergeCell ref="C4:H4"/>
    <mergeCell ref="F1:H1"/>
    <mergeCell ref="A9:A10"/>
    <mergeCell ref="C9:C10"/>
    <mergeCell ref="A26:A27"/>
    <mergeCell ref="C26:C27"/>
    <mergeCell ref="F3:H3"/>
    <mergeCell ref="F2:H2"/>
    <mergeCell ref="A24:A25"/>
    <mergeCell ref="C24:C25"/>
    <mergeCell ref="E39:E40"/>
    <mergeCell ref="G39:G40"/>
    <mergeCell ref="H39:H40"/>
    <mergeCell ref="F39:F40"/>
    <mergeCell ref="C31:C32"/>
    <mergeCell ref="D39:D40"/>
    <mergeCell ref="A33:A34"/>
    <mergeCell ref="C33:C34"/>
    <mergeCell ref="A37:A38"/>
    <mergeCell ref="A39:A41"/>
    <mergeCell ref="C39:C41"/>
    <mergeCell ref="A31:A32"/>
    <mergeCell ref="A45:A46"/>
    <mergeCell ref="C45:C46"/>
    <mergeCell ref="B39:B40"/>
    <mergeCell ref="C37:C38"/>
    <mergeCell ref="A42:A43"/>
    <mergeCell ref="C42:C43"/>
    <mergeCell ref="A47:A48"/>
    <mergeCell ref="C47:C48"/>
    <mergeCell ref="C49:C50"/>
    <mergeCell ref="C51:C52"/>
    <mergeCell ref="A51:A52"/>
    <mergeCell ref="A49:A50"/>
    <mergeCell ref="C63:C64"/>
    <mergeCell ref="A63:A64"/>
    <mergeCell ref="A53:A54"/>
    <mergeCell ref="C53:C54"/>
    <mergeCell ref="C55:C56"/>
    <mergeCell ref="A55:A56"/>
    <mergeCell ref="C57:C58"/>
    <mergeCell ref="A57:A58"/>
    <mergeCell ref="A35:A36"/>
    <mergeCell ref="C35:C36"/>
    <mergeCell ref="C65:C66"/>
    <mergeCell ref="A65:A66"/>
    <mergeCell ref="A69:A70"/>
    <mergeCell ref="C69:C70"/>
    <mergeCell ref="A59:A60"/>
    <mergeCell ref="C59:C60"/>
    <mergeCell ref="C61:C62"/>
    <mergeCell ref="A61:A6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38" max="9" man="1"/>
    <brk id="56" max="9" man="1"/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3"/>
  <sheetViews>
    <sheetView view="pageBreakPreview" zoomScaleSheetLayoutView="100" zoomScalePageLayoutView="90" workbookViewId="0" topLeftCell="A1">
      <selection activeCell="F1" sqref="F1:H1"/>
    </sheetView>
  </sheetViews>
  <sheetFormatPr defaultColWidth="9.140625" defaultRowHeight="15"/>
  <cols>
    <col min="1" max="2" width="6.140625" style="2" customWidth="1"/>
    <col min="3" max="3" width="34.140625" style="2" customWidth="1"/>
    <col min="4" max="4" width="15.140625" style="2" customWidth="1"/>
    <col min="5" max="5" width="20.00390625" style="2" customWidth="1"/>
    <col min="6" max="6" width="18.7109375" style="2" customWidth="1"/>
    <col min="7" max="7" width="13.28125" style="2" customWidth="1"/>
    <col min="8" max="8" width="19.57421875" style="2" customWidth="1"/>
    <col min="9" max="9" width="9.140625" style="2" hidden="1" customWidth="1"/>
    <col min="10" max="10" width="0.13671875" style="2" customWidth="1"/>
    <col min="11" max="11" width="9.140625" style="2" customWidth="1"/>
    <col min="12" max="12" width="11.00390625" style="2" bestFit="1" customWidth="1"/>
    <col min="13" max="16384" width="9.140625" style="2" customWidth="1"/>
  </cols>
  <sheetData>
    <row r="1" spans="6:8" ht="78" customHeight="1">
      <c r="F1" s="220" t="s">
        <v>149</v>
      </c>
      <c r="G1" s="221"/>
      <c r="H1" s="221"/>
    </row>
    <row r="2" spans="3:8" ht="21.75" customHeight="1">
      <c r="C2" s="230" t="s">
        <v>127</v>
      </c>
      <c r="D2" s="230"/>
      <c r="E2" s="230"/>
      <c r="F2" s="230"/>
      <c r="G2" s="230"/>
      <c r="H2" s="230"/>
    </row>
    <row r="3" spans="3:8" ht="16.5" customHeight="1" hidden="1">
      <c r="C3" s="231"/>
      <c r="D3" s="231"/>
      <c r="E3" s="231"/>
      <c r="F3" s="231"/>
      <c r="G3" s="231"/>
      <c r="H3" s="231"/>
    </row>
    <row r="4" spans="1:8" ht="45" customHeight="1">
      <c r="A4" s="12" t="s">
        <v>0</v>
      </c>
      <c r="B4" s="12"/>
      <c r="C4" s="12" t="s">
        <v>1</v>
      </c>
      <c r="D4" s="12" t="s">
        <v>61</v>
      </c>
      <c r="E4" s="12" t="s">
        <v>2</v>
      </c>
      <c r="F4" s="12" t="s">
        <v>11</v>
      </c>
      <c r="G4" s="12" t="s">
        <v>12</v>
      </c>
      <c r="H4" s="12" t="s">
        <v>25</v>
      </c>
    </row>
    <row r="5" spans="1:12" ht="12" customHeight="1">
      <c r="A5" s="11">
        <v>1</v>
      </c>
      <c r="B5" s="11"/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L5" s="2" t="s">
        <v>112</v>
      </c>
    </row>
    <row r="6" spans="1:8" ht="15" customHeight="1">
      <c r="A6" s="84" t="s">
        <v>3</v>
      </c>
      <c r="B6" s="83"/>
      <c r="C6" s="82" t="s">
        <v>97</v>
      </c>
      <c r="D6" s="83"/>
      <c r="E6" s="82"/>
      <c r="F6" s="78"/>
      <c r="G6" s="153">
        <f>G7+G8+G11+G12+G9+G10</f>
        <v>317.09999999999997</v>
      </c>
      <c r="H6" s="87">
        <f>H7+H8+H11+H12+H9+H10</f>
        <v>4633.553218139999</v>
      </c>
    </row>
    <row r="7" spans="1:8" ht="30.75" customHeight="1">
      <c r="A7" s="214" t="s">
        <v>16</v>
      </c>
      <c r="B7" s="95" t="s">
        <v>90</v>
      </c>
      <c r="C7" s="204" t="s">
        <v>4</v>
      </c>
      <c r="D7" s="96" t="s">
        <v>125</v>
      </c>
      <c r="E7" s="167" t="s">
        <v>101</v>
      </c>
      <c r="F7" s="170">
        <v>18750.384</v>
      </c>
      <c r="G7" s="113">
        <v>129.92</v>
      </c>
      <c r="H7" s="98">
        <f aca="true" t="shared" si="0" ref="H7:H12">F7*G7/1000</f>
        <v>2436.049889279999</v>
      </c>
    </row>
    <row r="8" spans="1:8" ht="30" customHeight="1">
      <c r="A8" s="215"/>
      <c r="B8" s="95" t="s">
        <v>91</v>
      </c>
      <c r="C8" s="206"/>
      <c r="D8" s="96" t="s">
        <v>126</v>
      </c>
      <c r="E8" s="167" t="s">
        <v>101</v>
      </c>
      <c r="F8" s="170">
        <v>21562.942</v>
      </c>
      <c r="G8" s="113">
        <v>55.68</v>
      </c>
      <c r="H8" s="98">
        <f t="shared" si="0"/>
        <v>1200.6246105599998</v>
      </c>
    </row>
    <row r="9" spans="1:8" ht="30" customHeight="1">
      <c r="A9" s="214" t="s">
        <v>66</v>
      </c>
      <c r="B9" s="95" t="s">
        <v>90</v>
      </c>
      <c r="C9" s="204" t="s">
        <v>121</v>
      </c>
      <c r="D9" s="96" t="s">
        <v>125</v>
      </c>
      <c r="E9" s="199" t="s">
        <v>101</v>
      </c>
      <c r="F9" s="170">
        <v>2320.34</v>
      </c>
      <c r="G9" s="114">
        <v>55.9</v>
      </c>
      <c r="H9" s="98">
        <f t="shared" si="0"/>
        <v>129.707006</v>
      </c>
    </row>
    <row r="10" spans="1:8" ht="30" customHeight="1">
      <c r="A10" s="215"/>
      <c r="B10" s="95" t="s">
        <v>91</v>
      </c>
      <c r="C10" s="206"/>
      <c r="D10" s="96" t="s">
        <v>126</v>
      </c>
      <c r="E10" s="199" t="s">
        <v>101</v>
      </c>
      <c r="F10" s="170">
        <v>2668.391</v>
      </c>
      <c r="G10" s="114">
        <v>37.3</v>
      </c>
      <c r="H10" s="98">
        <f t="shared" si="0"/>
        <v>99.5309843</v>
      </c>
    </row>
    <row r="11" spans="1:12" ht="30.75" customHeight="1">
      <c r="A11" s="214" t="s">
        <v>66</v>
      </c>
      <c r="B11" s="95" t="s">
        <v>90</v>
      </c>
      <c r="C11" s="204" t="s">
        <v>122</v>
      </c>
      <c r="D11" s="96" t="s">
        <v>125</v>
      </c>
      <c r="E11" s="167" t="s">
        <v>101</v>
      </c>
      <c r="F11" s="170">
        <v>18750.384</v>
      </c>
      <c r="G11" s="114">
        <v>20.7</v>
      </c>
      <c r="H11" s="98">
        <f t="shared" si="0"/>
        <v>388.13294879999995</v>
      </c>
      <c r="L11" s="152"/>
    </row>
    <row r="12" spans="1:8" ht="30" customHeight="1">
      <c r="A12" s="215"/>
      <c r="B12" s="95" t="s">
        <v>91</v>
      </c>
      <c r="C12" s="206"/>
      <c r="D12" s="96" t="s">
        <v>126</v>
      </c>
      <c r="E12" s="167" t="s">
        <v>101</v>
      </c>
      <c r="F12" s="170">
        <v>21562.942</v>
      </c>
      <c r="G12" s="114">
        <v>17.6</v>
      </c>
      <c r="H12" s="98">
        <f t="shared" si="0"/>
        <v>379.5077792</v>
      </c>
    </row>
    <row r="13" spans="1:8" ht="25.5" customHeight="1" hidden="1">
      <c r="A13" s="96" t="s">
        <v>19</v>
      </c>
      <c r="B13" s="96"/>
      <c r="C13" s="102" t="s">
        <v>86</v>
      </c>
      <c r="D13" s="162" t="s">
        <v>104</v>
      </c>
      <c r="E13" s="102" t="s">
        <v>46</v>
      </c>
      <c r="F13" s="170">
        <v>12563.81</v>
      </c>
      <c r="G13" s="114"/>
      <c r="H13" s="98"/>
    </row>
    <row r="14" spans="1:8" ht="25.5" customHeight="1" hidden="1">
      <c r="A14" s="116" t="s">
        <v>58</v>
      </c>
      <c r="B14" s="116"/>
      <c r="C14" s="102" t="s">
        <v>87</v>
      </c>
      <c r="D14" s="162" t="s">
        <v>105</v>
      </c>
      <c r="E14" s="102" t="s">
        <v>46</v>
      </c>
      <c r="F14" s="170">
        <v>14599.14722</v>
      </c>
      <c r="G14" s="114"/>
      <c r="H14" s="98"/>
    </row>
    <row r="15" spans="1:8" ht="25.5" customHeight="1" hidden="1">
      <c r="A15" s="96" t="s">
        <v>20</v>
      </c>
      <c r="B15" s="96"/>
      <c r="C15" s="102" t="s">
        <v>88</v>
      </c>
      <c r="D15" s="162" t="s">
        <v>104</v>
      </c>
      <c r="E15" s="102" t="s">
        <v>10</v>
      </c>
      <c r="F15" s="170">
        <v>12563.81</v>
      </c>
      <c r="G15" s="114"/>
      <c r="H15" s="98"/>
    </row>
    <row r="16" spans="1:8" ht="25.5" customHeight="1" hidden="1">
      <c r="A16" s="116" t="s">
        <v>59</v>
      </c>
      <c r="B16" s="116"/>
      <c r="C16" s="102" t="s">
        <v>89</v>
      </c>
      <c r="D16" s="162" t="s">
        <v>105</v>
      </c>
      <c r="E16" s="102" t="s">
        <v>10</v>
      </c>
      <c r="F16" s="170">
        <v>14599.14722</v>
      </c>
      <c r="G16" s="114"/>
      <c r="H16" s="98"/>
    </row>
    <row r="17" spans="1:11" ht="13.5" customHeight="1">
      <c r="A17" s="105" t="s">
        <v>32</v>
      </c>
      <c r="B17" s="106"/>
      <c r="C17" s="107" t="s">
        <v>98</v>
      </c>
      <c r="D17" s="163"/>
      <c r="E17" s="109"/>
      <c r="F17" s="153"/>
      <c r="G17" s="119">
        <f>G20+G21+G22+G23+G24+G25+G26+G27+G18+G19</f>
        <v>709.76</v>
      </c>
      <c r="H17" s="111">
        <f>H18+H19+H20+H21+H22+H23+H24+H25+H26+H27</f>
        <v>14417.850244219999</v>
      </c>
      <c r="K17" s="55"/>
    </row>
    <row r="18" spans="1:11" ht="29.25" customHeight="1">
      <c r="A18" s="202" t="s">
        <v>17</v>
      </c>
      <c r="B18" s="95" t="s">
        <v>90</v>
      </c>
      <c r="C18" s="204" t="s">
        <v>98</v>
      </c>
      <c r="D18" s="96" t="s">
        <v>125</v>
      </c>
      <c r="E18" s="164" t="s">
        <v>101</v>
      </c>
      <c r="F18" s="170">
        <v>18750.384</v>
      </c>
      <c r="G18" s="114">
        <v>23.78</v>
      </c>
      <c r="H18" s="165">
        <f aca="true" t="shared" si="1" ref="H18:H27">(F18*G18)/1000</f>
        <v>445.88413152</v>
      </c>
      <c r="K18" s="55"/>
    </row>
    <row r="19" spans="1:11" ht="31.5" customHeight="1">
      <c r="A19" s="207"/>
      <c r="B19" s="95" t="s">
        <v>91</v>
      </c>
      <c r="C19" s="206"/>
      <c r="D19" s="96" t="s">
        <v>126</v>
      </c>
      <c r="E19" s="164" t="s">
        <v>101</v>
      </c>
      <c r="F19" s="170">
        <v>21562.942</v>
      </c>
      <c r="G19" s="114">
        <v>31.38</v>
      </c>
      <c r="H19" s="165">
        <f t="shared" si="1"/>
        <v>676.6451199599999</v>
      </c>
      <c r="K19" s="55"/>
    </row>
    <row r="20" spans="1:8" ht="30" customHeight="1">
      <c r="A20" s="202" t="s">
        <v>18</v>
      </c>
      <c r="B20" s="95" t="s">
        <v>90</v>
      </c>
      <c r="C20" s="216" t="s">
        <v>141</v>
      </c>
      <c r="D20" s="96" t="s">
        <v>125</v>
      </c>
      <c r="E20" s="164" t="s">
        <v>101</v>
      </c>
      <c r="F20" s="170">
        <v>18750.384</v>
      </c>
      <c r="G20" s="114">
        <v>67.23</v>
      </c>
      <c r="H20" s="98">
        <f t="shared" si="1"/>
        <v>1260.5883163199999</v>
      </c>
    </row>
    <row r="21" spans="1:8" ht="29.25" customHeight="1">
      <c r="A21" s="207"/>
      <c r="B21" s="95" t="s">
        <v>91</v>
      </c>
      <c r="C21" s="217"/>
      <c r="D21" s="96" t="s">
        <v>126</v>
      </c>
      <c r="E21" s="164" t="s">
        <v>101</v>
      </c>
      <c r="F21" s="170">
        <v>21562.942</v>
      </c>
      <c r="G21" s="114">
        <v>55.52</v>
      </c>
      <c r="H21" s="98">
        <f t="shared" si="1"/>
        <v>1197.17453984</v>
      </c>
    </row>
    <row r="22" spans="1:8" ht="30.75" customHeight="1">
      <c r="A22" s="202" t="s">
        <v>19</v>
      </c>
      <c r="B22" s="95" t="s">
        <v>90</v>
      </c>
      <c r="C22" s="204" t="s">
        <v>143</v>
      </c>
      <c r="D22" s="96" t="s">
        <v>125</v>
      </c>
      <c r="E22" s="164" t="s">
        <v>101</v>
      </c>
      <c r="F22" s="170">
        <v>18750.384</v>
      </c>
      <c r="G22" s="114">
        <v>116.87</v>
      </c>
      <c r="H22" s="98">
        <f t="shared" si="1"/>
        <v>2191.3573780799998</v>
      </c>
    </row>
    <row r="23" spans="1:8" ht="31.5" customHeight="1">
      <c r="A23" s="207"/>
      <c r="B23" s="95" t="s">
        <v>91</v>
      </c>
      <c r="C23" s="206"/>
      <c r="D23" s="96" t="s">
        <v>126</v>
      </c>
      <c r="E23" s="164" t="s">
        <v>101</v>
      </c>
      <c r="F23" s="170">
        <v>21562.942</v>
      </c>
      <c r="G23" s="114">
        <v>78.74</v>
      </c>
      <c r="H23" s="98">
        <f t="shared" si="1"/>
        <v>1697.8660530799998</v>
      </c>
    </row>
    <row r="24" spans="1:8" ht="30.75" customHeight="1">
      <c r="A24" s="214" t="s">
        <v>20</v>
      </c>
      <c r="B24" s="120" t="s">
        <v>90</v>
      </c>
      <c r="C24" s="204" t="s">
        <v>144</v>
      </c>
      <c r="D24" s="96" t="s">
        <v>125</v>
      </c>
      <c r="E24" s="102" t="s">
        <v>100</v>
      </c>
      <c r="F24" s="170">
        <v>25152.396</v>
      </c>
      <c r="G24" s="114">
        <v>24.1</v>
      </c>
      <c r="H24" s="98">
        <f t="shared" si="1"/>
        <v>606.1727436</v>
      </c>
    </row>
    <row r="25" spans="1:8" ht="31.5" customHeight="1">
      <c r="A25" s="218"/>
      <c r="B25" s="95" t="s">
        <v>91</v>
      </c>
      <c r="C25" s="206"/>
      <c r="D25" s="96" t="s">
        <v>126</v>
      </c>
      <c r="E25" s="102" t="s">
        <v>100</v>
      </c>
      <c r="F25" s="170">
        <v>28925.255</v>
      </c>
      <c r="G25" s="114">
        <v>19.9</v>
      </c>
      <c r="H25" s="98">
        <f t="shared" si="1"/>
        <v>575.6125744999999</v>
      </c>
    </row>
    <row r="26" spans="1:8" ht="31.5" customHeight="1">
      <c r="A26" s="214" t="s">
        <v>34</v>
      </c>
      <c r="B26" s="95" t="s">
        <v>90</v>
      </c>
      <c r="C26" s="204" t="s">
        <v>110</v>
      </c>
      <c r="D26" s="96" t="s">
        <v>125</v>
      </c>
      <c r="E26" s="102" t="s">
        <v>101</v>
      </c>
      <c r="F26" s="170">
        <v>18750.384</v>
      </c>
      <c r="G26" s="114">
        <v>190.22</v>
      </c>
      <c r="H26" s="98">
        <f t="shared" si="1"/>
        <v>3566.6980444799997</v>
      </c>
    </row>
    <row r="27" spans="1:8" ht="30.75" customHeight="1">
      <c r="A27" s="215"/>
      <c r="B27" s="95" t="s">
        <v>91</v>
      </c>
      <c r="C27" s="206"/>
      <c r="D27" s="96" t="s">
        <v>126</v>
      </c>
      <c r="E27" s="102" t="s">
        <v>101</v>
      </c>
      <c r="F27" s="170">
        <v>21562.942</v>
      </c>
      <c r="G27" s="114">
        <v>102.02</v>
      </c>
      <c r="H27" s="98">
        <f t="shared" si="1"/>
        <v>2199.8513428399997</v>
      </c>
    </row>
    <row r="28" spans="1:11" ht="15" customHeight="1">
      <c r="A28" s="105" t="s">
        <v>36</v>
      </c>
      <c r="B28" s="106"/>
      <c r="C28" s="107" t="s">
        <v>26</v>
      </c>
      <c r="D28" s="163"/>
      <c r="E28" s="109"/>
      <c r="F28" s="118"/>
      <c r="G28" s="119">
        <f>G29+G30+G31+G32+G33+G34++G35+G36+G37+G38+G39+G40+G41+G42+G43+G44</f>
        <v>2990.1200000000003</v>
      </c>
      <c r="H28" s="111">
        <f>H29+H30+H31+H32+H33+H34+H35+H36+H37+H38+H39+H40+H41+H42+H43+H44</f>
        <v>67237.90611899</v>
      </c>
      <c r="K28" s="55"/>
    </row>
    <row r="29" spans="1:8" s="23" customFormat="1" ht="30.75" customHeight="1">
      <c r="A29" s="202" t="s">
        <v>21</v>
      </c>
      <c r="B29" s="95" t="s">
        <v>90</v>
      </c>
      <c r="C29" s="204" t="s">
        <v>76</v>
      </c>
      <c r="D29" s="96" t="s">
        <v>125</v>
      </c>
      <c r="E29" s="167" t="s">
        <v>101</v>
      </c>
      <c r="F29" s="170">
        <v>18750.384</v>
      </c>
      <c r="G29" s="114">
        <v>395.1</v>
      </c>
      <c r="H29" s="98">
        <f aca="true" t="shared" si="2" ref="H29:H38">(F29*G29)/1000</f>
        <v>7408.2767183999995</v>
      </c>
    </row>
    <row r="30" spans="1:8" s="23" customFormat="1" ht="31.5">
      <c r="A30" s="207"/>
      <c r="B30" s="95" t="s">
        <v>91</v>
      </c>
      <c r="C30" s="206"/>
      <c r="D30" s="96" t="s">
        <v>126</v>
      </c>
      <c r="E30" s="167" t="s">
        <v>101</v>
      </c>
      <c r="F30" s="170">
        <v>21562.942</v>
      </c>
      <c r="G30" s="114">
        <v>174.9</v>
      </c>
      <c r="H30" s="98">
        <f t="shared" si="2"/>
        <v>3771.3585557999995</v>
      </c>
    </row>
    <row r="31" spans="1:8" ht="30" customHeight="1">
      <c r="A31" s="202" t="s">
        <v>22</v>
      </c>
      <c r="B31" s="95" t="s">
        <v>90</v>
      </c>
      <c r="C31" s="204" t="s">
        <v>78</v>
      </c>
      <c r="D31" s="96" t="s">
        <v>125</v>
      </c>
      <c r="E31" s="167" t="s">
        <v>101</v>
      </c>
      <c r="F31" s="170">
        <v>18750.384</v>
      </c>
      <c r="G31" s="114">
        <v>197.2</v>
      </c>
      <c r="H31" s="98">
        <f t="shared" si="2"/>
        <v>3697.5757247999995</v>
      </c>
    </row>
    <row r="32" spans="1:8" ht="31.5">
      <c r="A32" s="207"/>
      <c r="B32" s="95" t="s">
        <v>91</v>
      </c>
      <c r="C32" s="206"/>
      <c r="D32" s="96" t="s">
        <v>126</v>
      </c>
      <c r="E32" s="167" t="s">
        <v>101</v>
      </c>
      <c r="F32" s="170">
        <v>21562.942</v>
      </c>
      <c r="G32" s="114">
        <v>80.1</v>
      </c>
      <c r="H32" s="98">
        <f t="shared" si="2"/>
        <v>1727.1916541999997</v>
      </c>
    </row>
    <row r="33" spans="1:8" ht="29.25" customHeight="1">
      <c r="A33" s="202" t="s">
        <v>106</v>
      </c>
      <c r="B33" s="95" t="s">
        <v>90</v>
      </c>
      <c r="C33" s="204" t="s">
        <v>108</v>
      </c>
      <c r="D33" s="96" t="s">
        <v>125</v>
      </c>
      <c r="E33" s="167" t="s">
        <v>100</v>
      </c>
      <c r="F33" s="170">
        <v>26346.816</v>
      </c>
      <c r="G33" s="114">
        <v>475.6</v>
      </c>
      <c r="H33" s="98">
        <f t="shared" si="2"/>
        <v>12530.5456896</v>
      </c>
    </row>
    <row r="34" spans="1:8" ht="33" customHeight="1">
      <c r="A34" s="207"/>
      <c r="B34" s="95" t="s">
        <v>91</v>
      </c>
      <c r="C34" s="206"/>
      <c r="D34" s="96" t="s">
        <v>126</v>
      </c>
      <c r="E34" s="167" t="s">
        <v>100</v>
      </c>
      <c r="F34" s="170">
        <v>30298.838</v>
      </c>
      <c r="G34" s="114">
        <v>265.8</v>
      </c>
      <c r="H34" s="98">
        <f t="shared" si="2"/>
        <v>8053.4311404</v>
      </c>
    </row>
    <row r="35" spans="1:8" ht="31.5" customHeight="1">
      <c r="A35" s="202" t="s">
        <v>71</v>
      </c>
      <c r="B35" s="95" t="s">
        <v>90</v>
      </c>
      <c r="C35" s="204" t="s">
        <v>84</v>
      </c>
      <c r="D35" s="96" t="s">
        <v>125</v>
      </c>
      <c r="E35" s="167" t="s">
        <v>100</v>
      </c>
      <c r="F35" s="170">
        <v>25152.396</v>
      </c>
      <c r="G35" s="114">
        <v>193.3</v>
      </c>
      <c r="H35" s="98">
        <f t="shared" si="2"/>
        <v>4861.958146800001</v>
      </c>
    </row>
    <row r="36" spans="1:8" ht="31.5">
      <c r="A36" s="207"/>
      <c r="B36" s="95" t="s">
        <v>91</v>
      </c>
      <c r="C36" s="206"/>
      <c r="D36" s="96" t="s">
        <v>126</v>
      </c>
      <c r="E36" s="167" t="s">
        <v>100</v>
      </c>
      <c r="F36" s="170">
        <v>28925.255</v>
      </c>
      <c r="G36" s="114">
        <v>109.5</v>
      </c>
      <c r="H36" s="98">
        <f t="shared" si="2"/>
        <v>3167.3154225000003</v>
      </c>
    </row>
    <row r="37" spans="1:8" ht="31.5" customHeight="1">
      <c r="A37" s="202" t="s">
        <v>68</v>
      </c>
      <c r="B37" s="95" t="s">
        <v>90</v>
      </c>
      <c r="C37" s="204" t="s">
        <v>82</v>
      </c>
      <c r="D37" s="96" t="s">
        <v>125</v>
      </c>
      <c r="E37" s="167" t="s">
        <v>101</v>
      </c>
      <c r="F37" s="170">
        <v>18750.384</v>
      </c>
      <c r="G37" s="114">
        <v>248.6</v>
      </c>
      <c r="H37" s="98">
        <f t="shared" si="2"/>
        <v>4661.3454624</v>
      </c>
    </row>
    <row r="38" spans="1:8" ht="31.5">
      <c r="A38" s="207"/>
      <c r="B38" s="95" t="s">
        <v>91</v>
      </c>
      <c r="C38" s="206"/>
      <c r="D38" s="96" t="s">
        <v>126</v>
      </c>
      <c r="E38" s="167" t="s">
        <v>101</v>
      </c>
      <c r="F38" s="170">
        <v>21562.942</v>
      </c>
      <c r="G38" s="114">
        <v>142.27</v>
      </c>
      <c r="H38" s="98">
        <f t="shared" si="2"/>
        <v>3067.75975834</v>
      </c>
    </row>
    <row r="39" spans="1:8" ht="32.25" customHeight="1">
      <c r="A39" s="214" t="s">
        <v>69</v>
      </c>
      <c r="B39" s="95" t="s">
        <v>90</v>
      </c>
      <c r="C39" s="204" t="s">
        <v>77</v>
      </c>
      <c r="D39" s="96" t="s">
        <v>125</v>
      </c>
      <c r="E39" s="167" t="s">
        <v>100</v>
      </c>
      <c r="F39" s="170">
        <v>25152.396</v>
      </c>
      <c r="G39" s="114">
        <v>49.2</v>
      </c>
      <c r="H39" s="98">
        <f aca="true" t="shared" si="3" ref="H39:H44">(F39*G39)/1000</f>
        <v>1237.4978832</v>
      </c>
    </row>
    <row r="40" spans="1:8" ht="31.5">
      <c r="A40" s="215"/>
      <c r="B40" s="95" t="s">
        <v>91</v>
      </c>
      <c r="C40" s="206"/>
      <c r="D40" s="96" t="s">
        <v>126</v>
      </c>
      <c r="E40" s="167" t="s">
        <v>100</v>
      </c>
      <c r="F40" s="170">
        <v>28925.255</v>
      </c>
      <c r="G40" s="114">
        <v>22.05</v>
      </c>
      <c r="H40" s="98">
        <f t="shared" si="3"/>
        <v>637.8018727500001</v>
      </c>
    </row>
    <row r="41" spans="1:8" ht="29.25" customHeight="1">
      <c r="A41" s="202" t="s">
        <v>70</v>
      </c>
      <c r="B41" s="95" t="s">
        <v>90</v>
      </c>
      <c r="C41" s="216" t="s">
        <v>26</v>
      </c>
      <c r="D41" s="96" t="s">
        <v>125</v>
      </c>
      <c r="E41" s="167" t="s">
        <v>101</v>
      </c>
      <c r="F41" s="170">
        <v>18750.384</v>
      </c>
      <c r="G41" s="114">
        <v>76.8</v>
      </c>
      <c r="H41" s="98">
        <f>(F41*G41)/1000</f>
        <v>1440.0294911999997</v>
      </c>
    </row>
    <row r="42" spans="1:8" ht="28.5" customHeight="1">
      <c r="A42" s="207"/>
      <c r="B42" s="95" t="s">
        <v>91</v>
      </c>
      <c r="C42" s="217"/>
      <c r="D42" s="96" t="s">
        <v>126</v>
      </c>
      <c r="E42" s="167" t="s">
        <v>101</v>
      </c>
      <c r="F42" s="170">
        <v>21562.942</v>
      </c>
      <c r="G42" s="114">
        <v>44.3</v>
      </c>
      <c r="H42" s="98">
        <f t="shared" si="3"/>
        <v>955.2383305999999</v>
      </c>
    </row>
    <row r="43" spans="1:8" ht="32.25" customHeight="1">
      <c r="A43" s="202" t="s">
        <v>72</v>
      </c>
      <c r="B43" s="95" t="s">
        <v>90</v>
      </c>
      <c r="C43" s="204" t="s">
        <v>83</v>
      </c>
      <c r="D43" s="96" t="s">
        <v>125</v>
      </c>
      <c r="E43" s="167" t="s">
        <v>101</v>
      </c>
      <c r="F43" s="170">
        <v>18750.384</v>
      </c>
      <c r="G43" s="114">
        <v>388.6</v>
      </c>
      <c r="H43" s="98">
        <f>(F43*G43)/1000</f>
        <v>7286.399222399999</v>
      </c>
    </row>
    <row r="44" spans="1:8" ht="31.5">
      <c r="A44" s="207"/>
      <c r="B44" s="95" t="s">
        <v>91</v>
      </c>
      <c r="C44" s="206"/>
      <c r="D44" s="96" t="s">
        <v>126</v>
      </c>
      <c r="E44" s="167" t="s">
        <v>101</v>
      </c>
      <c r="F44" s="170">
        <v>21562.942</v>
      </c>
      <c r="G44" s="114">
        <v>126.8</v>
      </c>
      <c r="H44" s="98">
        <f t="shared" si="3"/>
        <v>2734.1810456</v>
      </c>
    </row>
    <row r="45" spans="1:10" s="23" customFormat="1" ht="15.75">
      <c r="A45" s="56"/>
      <c r="B45" s="56"/>
      <c r="C45" s="65" t="s">
        <v>43</v>
      </c>
      <c r="D45" s="77"/>
      <c r="E45" s="65"/>
      <c r="F45" s="78"/>
      <c r="G45" s="70">
        <f>G6+G17+G28</f>
        <v>4016.9800000000005</v>
      </c>
      <c r="H45" s="88">
        <f>H6+H17+H28</f>
        <v>86289.30958135</v>
      </c>
      <c r="I45" s="57"/>
      <c r="J45" s="57"/>
    </row>
    <row r="46" spans="1:8" ht="15.75" hidden="1">
      <c r="A46" s="60" t="s">
        <v>37</v>
      </c>
      <c r="B46" s="56"/>
      <c r="C46" s="17" t="s">
        <v>27</v>
      </c>
      <c r="D46" s="19"/>
      <c r="E46" s="17"/>
      <c r="F46" s="16"/>
      <c r="G46" s="35">
        <v>0</v>
      </c>
      <c r="H46" s="34">
        <v>0</v>
      </c>
    </row>
    <row r="47" spans="1:8" ht="30.75" customHeight="1" hidden="1">
      <c r="A47" s="208" t="s">
        <v>24</v>
      </c>
      <c r="B47" s="40" t="s">
        <v>90</v>
      </c>
      <c r="C47" s="210" t="s">
        <v>65</v>
      </c>
      <c r="D47" s="14" t="s">
        <v>93</v>
      </c>
      <c r="E47" s="17" t="s">
        <v>46</v>
      </c>
      <c r="F47" s="16">
        <v>11266.55</v>
      </c>
      <c r="G47" s="35">
        <v>0</v>
      </c>
      <c r="H47" s="34">
        <v>0</v>
      </c>
    </row>
    <row r="48" spans="1:8" ht="30" customHeight="1" hidden="1">
      <c r="A48" s="209"/>
      <c r="B48" s="40" t="s">
        <v>91</v>
      </c>
      <c r="C48" s="211"/>
      <c r="D48" s="14" t="s">
        <v>94</v>
      </c>
      <c r="E48" s="17" t="s">
        <v>46</v>
      </c>
      <c r="F48" s="16">
        <v>12043.94</v>
      </c>
      <c r="G48" s="35">
        <v>71.04</v>
      </c>
      <c r="H48" s="34">
        <f>(F48*G48)/1000</f>
        <v>855.6014976000001</v>
      </c>
    </row>
    <row r="49" spans="1:11" ht="15.75" hidden="1">
      <c r="A49" s="17"/>
      <c r="B49" s="17"/>
      <c r="C49" s="65" t="s">
        <v>43</v>
      </c>
      <c r="D49" s="42"/>
      <c r="E49" s="42"/>
      <c r="F49" s="18"/>
      <c r="G49" s="70">
        <f>G45+G46</f>
        <v>4016.9800000000005</v>
      </c>
      <c r="H49" s="69">
        <f>H45+H46</f>
        <v>86289.30958135</v>
      </c>
      <c r="K49" s="55"/>
    </row>
    <row r="50" spans="1:8" ht="15">
      <c r="A50" s="23"/>
      <c r="B50" s="23"/>
      <c r="C50" s="23"/>
      <c r="D50" s="23"/>
      <c r="E50" s="23"/>
      <c r="F50" s="23"/>
      <c r="G50" s="23"/>
      <c r="H50" s="23"/>
    </row>
    <row r="53" ht="15">
      <c r="H53" s="49"/>
    </row>
  </sheetData>
  <sheetProtection/>
  <mergeCells count="37">
    <mergeCell ref="F1:H1"/>
    <mergeCell ref="C20:C21"/>
    <mergeCell ref="A7:A8"/>
    <mergeCell ref="A18:A19"/>
    <mergeCell ref="A20:A21"/>
    <mergeCell ref="A11:A12"/>
    <mergeCell ref="C18:C19"/>
    <mergeCell ref="A9:A10"/>
    <mergeCell ref="C9:C10"/>
    <mergeCell ref="A37:A38"/>
    <mergeCell ref="A26:A27"/>
    <mergeCell ref="C31:C32"/>
    <mergeCell ref="A39:A40"/>
    <mergeCell ref="C3:H3"/>
    <mergeCell ref="C2:H2"/>
    <mergeCell ref="C29:C30"/>
    <mergeCell ref="C7:C8"/>
    <mergeCell ref="C11:C12"/>
    <mergeCell ref="A31:A32"/>
    <mergeCell ref="C33:C34"/>
    <mergeCell ref="A22:A23"/>
    <mergeCell ref="A33:A34"/>
    <mergeCell ref="C26:C27"/>
    <mergeCell ref="A24:A25"/>
    <mergeCell ref="C22:C23"/>
    <mergeCell ref="C24:C25"/>
    <mergeCell ref="A29:A30"/>
    <mergeCell ref="A47:A48"/>
    <mergeCell ref="C47:C48"/>
    <mergeCell ref="C35:C36"/>
    <mergeCell ref="C37:C38"/>
    <mergeCell ref="C39:C40"/>
    <mergeCell ref="A35:A36"/>
    <mergeCell ref="A43:A44"/>
    <mergeCell ref="C43:C44"/>
    <mergeCell ref="A41:A42"/>
    <mergeCell ref="C41:C42"/>
  </mergeCells>
  <printOptions/>
  <pageMargins left="1.1023622047244095" right="0.31496062992125984" top="0.15748031496062992" bottom="0.15748031496062992" header="0.31496062992125984" footer="0.31496062992125984"/>
  <pageSetup horizontalDpi="600" verticalDpi="600" orientation="landscape" paperSize="9" scale="91" r:id="rId1"/>
  <rowBreaks count="1" manualBreakCount="1">
    <brk id="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46"/>
  <sheetViews>
    <sheetView view="pageBreakPreview" zoomScale="85" zoomScaleSheetLayoutView="85" zoomScalePageLayoutView="0" workbookViewId="0" topLeftCell="A1">
      <selection activeCell="F1" sqref="F1:H1"/>
    </sheetView>
  </sheetViews>
  <sheetFormatPr defaultColWidth="9.140625" defaultRowHeight="15"/>
  <cols>
    <col min="1" max="2" width="8.57421875" style="0" customWidth="1"/>
    <col min="3" max="3" width="33.57421875" style="0" customWidth="1"/>
    <col min="4" max="4" width="17.57421875" style="0" customWidth="1"/>
    <col min="5" max="5" width="32.57421875" style="0" customWidth="1"/>
    <col min="6" max="6" width="13.28125" style="1" customWidth="1"/>
    <col min="7" max="7" width="15.00390625" style="1" customWidth="1"/>
    <col min="8" max="8" width="14.00390625" style="1" customWidth="1"/>
  </cols>
  <sheetData>
    <row r="1" spans="1:8" ht="69" customHeight="1">
      <c r="A1" s="41"/>
      <c r="B1" s="41"/>
      <c r="C1" s="41"/>
      <c r="D1" s="41"/>
      <c r="E1" s="41"/>
      <c r="F1" s="220" t="s">
        <v>150</v>
      </c>
      <c r="G1" s="220"/>
      <c r="H1" s="220"/>
    </row>
    <row r="2" spans="1:8" ht="8.25" customHeight="1">
      <c r="A2" s="41"/>
      <c r="B2" s="41"/>
      <c r="C2" s="41"/>
      <c r="D2" s="41"/>
      <c r="E2" s="41"/>
      <c r="F2" s="220"/>
      <c r="G2" s="221"/>
      <c r="H2" s="221"/>
    </row>
    <row r="3" spans="1:8" ht="5.25" customHeight="1">
      <c r="A3" s="41"/>
      <c r="B3" s="41"/>
      <c r="C3" s="41"/>
      <c r="D3" s="41"/>
      <c r="E3" s="41"/>
      <c r="F3" s="220"/>
      <c r="G3" s="220"/>
      <c r="H3" s="220"/>
    </row>
    <row r="4" spans="1:8" ht="21" customHeight="1">
      <c r="A4" s="2"/>
      <c r="B4" s="2"/>
      <c r="C4" s="2"/>
      <c r="D4" s="247" t="s">
        <v>128</v>
      </c>
      <c r="E4" s="247"/>
      <c r="F4" s="247"/>
      <c r="G4" s="247"/>
      <c r="H4" s="247"/>
    </row>
    <row r="5" spans="1:8" ht="13.5" customHeight="1" hidden="1">
      <c r="A5" s="2"/>
      <c r="B5" s="2"/>
      <c r="C5" s="2"/>
      <c r="D5" s="3"/>
      <c r="E5" s="3"/>
      <c r="F5" s="4"/>
      <c r="G5" s="4"/>
      <c r="H5" s="4"/>
    </row>
    <row r="6" spans="1:8" ht="15" customHeight="1">
      <c r="A6" s="242" t="s">
        <v>0</v>
      </c>
      <c r="B6" s="59"/>
      <c r="C6" s="242" t="s">
        <v>1</v>
      </c>
      <c r="D6" s="242" t="s">
        <v>61</v>
      </c>
      <c r="E6" s="242" t="s">
        <v>2</v>
      </c>
      <c r="F6" s="244" t="s">
        <v>92</v>
      </c>
      <c r="G6" s="245"/>
      <c r="H6" s="246"/>
    </row>
    <row r="7" spans="1:8" ht="48.75" customHeight="1">
      <c r="A7" s="243"/>
      <c r="B7" s="8"/>
      <c r="C7" s="243"/>
      <c r="D7" s="243"/>
      <c r="E7" s="243"/>
      <c r="F7" s="10" t="s">
        <v>39</v>
      </c>
      <c r="G7" s="10" t="s">
        <v>40</v>
      </c>
      <c r="H7" s="10" t="s">
        <v>13</v>
      </c>
    </row>
    <row r="8" spans="1:8" ht="11.25" customHeight="1">
      <c r="A8" s="177">
        <v>1</v>
      </c>
      <c r="B8" s="177"/>
      <c r="C8" s="177">
        <v>2</v>
      </c>
      <c r="D8" s="177">
        <v>3</v>
      </c>
      <c r="E8" s="177">
        <v>4</v>
      </c>
      <c r="F8" s="178">
        <v>5</v>
      </c>
      <c r="G8" s="178">
        <v>6</v>
      </c>
      <c r="H8" s="178">
        <v>7</v>
      </c>
    </row>
    <row r="9" spans="1:8" ht="26.25" customHeight="1">
      <c r="A9" s="5">
        <v>1</v>
      </c>
      <c r="B9" s="5"/>
      <c r="C9" s="85" t="s">
        <v>97</v>
      </c>
      <c r="D9" s="5"/>
      <c r="E9" s="81"/>
      <c r="F9" s="81"/>
      <c r="G9" s="148">
        <f>G10+G11</f>
        <v>180</v>
      </c>
      <c r="H9" s="89">
        <f>H10+H11</f>
        <v>47.255399999999995</v>
      </c>
    </row>
    <row r="10" spans="1:8" ht="34.5" customHeight="1">
      <c r="A10" s="214" t="s">
        <v>16</v>
      </c>
      <c r="B10" s="95" t="s">
        <v>90</v>
      </c>
      <c r="C10" s="204" t="s">
        <v>4</v>
      </c>
      <c r="D10" s="96" t="s">
        <v>129</v>
      </c>
      <c r="E10" s="101" t="s">
        <v>49</v>
      </c>
      <c r="F10" s="114">
        <v>247.67</v>
      </c>
      <c r="G10" s="149">
        <v>90</v>
      </c>
      <c r="H10" s="169">
        <f>(F10*G10)/1000</f>
        <v>22.2903</v>
      </c>
    </row>
    <row r="11" spans="1:8" ht="30.75" customHeight="1">
      <c r="A11" s="215"/>
      <c r="B11" s="95" t="s">
        <v>91</v>
      </c>
      <c r="C11" s="206"/>
      <c r="D11" s="96" t="s">
        <v>130</v>
      </c>
      <c r="E11" s="101" t="s">
        <v>49</v>
      </c>
      <c r="F11" s="114">
        <v>277.39</v>
      </c>
      <c r="G11" s="149">
        <v>90</v>
      </c>
      <c r="H11" s="169">
        <f>(F11*G11)/1000</f>
        <v>24.9651</v>
      </c>
    </row>
    <row r="12" spans="1:8" ht="15.75" hidden="1">
      <c r="A12" s="121">
        <v>2</v>
      </c>
      <c r="B12" s="121"/>
      <c r="C12" s="104" t="s">
        <v>5</v>
      </c>
      <c r="D12" s="121"/>
      <c r="E12" s="102"/>
      <c r="F12" s="154">
        <v>210.5</v>
      </c>
      <c r="G12" s="149">
        <v>210.5</v>
      </c>
      <c r="H12" s="156">
        <v>0</v>
      </c>
    </row>
    <row r="13" spans="1:8" ht="30" customHeight="1" hidden="1">
      <c r="A13" s="121" t="s">
        <v>17</v>
      </c>
      <c r="B13" s="121"/>
      <c r="C13" s="104" t="s">
        <v>6</v>
      </c>
      <c r="D13" s="115" t="s">
        <v>62</v>
      </c>
      <c r="E13" s="101" t="s">
        <v>47</v>
      </c>
      <c r="F13" s="154">
        <v>210.5</v>
      </c>
      <c r="G13" s="149">
        <v>210.5</v>
      </c>
      <c r="H13" s="156">
        <v>210.5</v>
      </c>
    </row>
    <row r="14" spans="1:8" ht="31.5" hidden="1">
      <c r="A14" s="122" t="s">
        <v>51</v>
      </c>
      <c r="B14" s="122"/>
      <c r="C14" s="104" t="s">
        <v>6</v>
      </c>
      <c r="D14" s="115" t="s">
        <v>63</v>
      </c>
      <c r="E14" s="101" t="s">
        <v>47</v>
      </c>
      <c r="F14" s="154">
        <v>210.5</v>
      </c>
      <c r="G14" s="149">
        <v>210.5</v>
      </c>
      <c r="H14" s="156">
        <v>210.5</v>
      </c>
    </row>
    <row r="15" spans="1:8" ht="31.5" customHeight="1" hidden="1">
      <c r="A15" s="121" t="s">
        <v>18</v>
      </c>
      <c r="B15" s="121"/>
      <c r="C15" s="104" t="s">
        <v>14</v>
      </c>
      <c r="D15" s="115" t="s">
        <v>62</v>
      </c>
      <c r="E15" s="102" t="s">
        <v>48</v>
      </c>
      <c r="F15" s="154">
        <v>210.5</v>
      </c>
      <c r="G15" s="149">
        <v>210.5</v>
      </c>
      <c r="H15" s="156">
        <v>210.5</v>
      </c>
    </row>
    <row r="16" spans="1:8" ht="32.25" customHeight="1" hidden="1">
      <c r="A16" s="122" t="s">
        <v>57</v>
      </c>
      <c r="B16" s="122"/>
      <c r="C16" s="104" t="s">
        <v>14</v>
      </c>
      <c r="D16" s="115" t="s">
        <v>63</v>
      </c>
      <c r="E16" s="102" t="s">
        <v>48</v>
      </c>
      <c r="F16" s="154">
        <v>210.5</v>
      </c>
      <c r="G16" s="149">
        <v>210.5</v>
      </c>
      <c r="H16" s="156">
        <v>210.5</v>
      </c>
    </row>
    <row r="17" spans="1:8" ht="31.5" hidden="1">
      <c r="A17" s="121" t="s">
        <v>19</v>
      </c>
      <c r="B17" s="121"/>
      <c r="C17" s="101" t="s">
        <v>15</v>
      </c>
      <c r="D17" s="115" t="s">
        <v>62</v>
      </c>
      <c r="E17" s="102" t="s">
        <v>46</v>
      </c>
      <c r="F17" s="154">
        <v>210.5</v>
      </c>
      <c r="G17" s="149">
        <v>210.5</v>
      </c>
      <c r="H17" s="156">
        <v>210.5</v>
      </c>
    </row>
    <row r="18" spans="1:8" ht="33" customHeight="1" hidden="1">
      <c r="A18" s="122" t="s">
        <v>58</v>
      </c>
      <c r="B18" s="122"/>
      <c r="C18" s="101" t="s">
        <v>15</v>
      </c>
      <c r="D18" s="115" t="s">
        <v>63</v>
      </c>
      <c r="E18" s="102" t="s">
        <v>46</v>
      </c>
      <c r="F18" s="154">
        <v>210.5</v>
      </c>
      <c r="G18" s="149">
        <v>210.5</v>
      </c>
      <c r="H18" s="156">
        <v>210.5</v>
      </c>
    </row>
    <row r="19" spans="1:8" ht="18" customHeight="1">
      <c r="A19" s="117">
        <v>2</v>
      </c>
      <c r="B19" s="117"/>
      <c r="C19" s="112" t="s">
        <v>98</v>
      </c>
      <c r="D19" s="117"/>
      <c r="E19" s="109"/>
      <c r="F19" s="109"/>
      <c r="G19" s="150">
        <f>G20+G21+G22+G23+G24+G25+G29+G30</f>
        <v>194.70999999999998</v>
      </c>
      <c r="H19" s="111">
        <f>H20+H21+H22+H23+H24+H25+H29+H30</f>
        <v>51.2308953</v>
      </c>
    </row>
    <row r="20" spans="1:8" ht="33" customHeight="1">
      <c r="A20" s="212" t="s">
        <v>17</v>
      </c>
      <c r="B20" s="95" t="s">
        <v>90</v>
      </c>
      <c r="C20" s="216" t="s">
        <v>98</v>
      </c>
      <c r="D20" s="96" t="s">
        <v>129</v>
      </c>
      <c r="E20" s="101" t="s">
        <v>47</v>
      </c>
      <c r="F20" s="114">
        <v>247.67</v>
      </c>
      <c r="G20" s="149">
        <v>15</v>
      </c>
      <c r="H20" s="156">
        <f>(F20*G20)/1000</f>
        <v>3.7150499999999997</v>
      </c>
    </row>
    <row r="21" spans="1:8" ht="33.75" customHeight="1">
      <c r="A21" s="241"/>
      <c r="B21" s="95" t="s">
        <v>91</v>
      </c>
      <c r="C21" s="217"/>
      <c r="D21" s="96" t="s">
        <v>130</v>
      </c>
      <c r="E21" s="101" t="s">
        <v>47</v>
      </c>
      <c r="F21" s="114">
        <v>277.39</v>
      </c>
      <c r="G21" s="149">
        <v>17.16</v>
      </c>
      <c r="H21" s="156">
        <f>(F21*G21)/1000</f>
        <v>4.7600124</v>
      </c>
    </row>
    <row r="22" spans="1:8" ht="31.5">
      <c r="A22" s="202" t="s">
        <v>18</v>
      </c>
      <c r="B22" s="95" t="s">
        <v>90</v>
      </c>
      <c r="C22" s="216" t="s">
        <v>141</v>
      </c>
      <c r="D22" s="96" t="s">
        <v>129</v>
      </c>
      <c r="E22" s="101" t="s">
        <v>47</v>
      </c>
      <c r="F22" s="114">
        <v>247.67</v>
      </c>
      <c r="G22" s="149">
        <v>16.53</v>
      </c>
      <c r="H22" s="156">
        <f>(F22*G22)/1000</f>
        <v>4.0939851</v>
      </c>
    </row>
    <row r="23" spans="1:8" ht="31.5">
      <c r="A23" s="207"/>
      <c r="B23" s="95" t="s">
        <v>91</v>
      </c>
      <c r="C23" s="217"/>
      <c r="D23" s="96" t="s">
        <v>130</v>
      </c>
      <c r="E23" s="101" t="s">
        <v>47</v>
      </c>
      <c r="F23" s="114">
        <v>277.39</v>
      </c>
      <c r="G23" s="149">
        <v>14.02</v>
      </c>
      <c r="H23" s="156">
        <f>(F23*G23)/1000</f>
        <v>3.8890078</v>
      </c>
    </row>
    <row r="24" spans="1:8" ht="31.5">
      <c r="A24" s="202" t="s">
        <v>19</v>
      </c>
      <c r="B24" s="95" t="s">
        <v>90</v>
      </c>
      <c r="C24" s="204" t="s">
        <v>143</v>
      </c>
      <c r="D24" s="96" t="s">
        <v>129</v>
      </c>
      <c r="E24" s="101" t="s">
        <v>47</v>
      </c>
      <c r="F24" s="114">
        <v>247.67</v>
      </c>
      <c r="G24" s="149">
        <v>12</v>
      </c>
      <c r="H24" s="156">
        <f>F24*G24/1000</f>
        <v>2.97204</v>
      </c>
    </row>
    <row r="25" spans="1:8" ht="28.5" customHeight="1">
      <c r="A25" s="207"/>
      <c r="B25" s="95" t="s">
        <v>91</v>
      </c>
      <c r="C25" s="206"/>
      <c r="D25" s="96" t="s">
        <v>130</v>
      </c>
      <c r="E25" s="101" t="s">
        <v>47</v>
      </c>
      <c r="F25" s="114">
        <v>277.39</v>
      </c>
      <c r="G25" s="149">
        <v>20</v>
      </c>
      <c r="H25" s="156">
        <f>F25*G25/1000</f>
        <v>5.5478</v>
      </c>
    </row>
    <row r="26" spans="1:8" ht="0.75" customHeight="1">
      <c r="A26" s="232"/>
      <c r="B26" s="233"/>
      <c r="C26" s="233"/>
      <c r="D26" s="233"/>
      <c r="E26" s="233"/>
      <c r="F26" s="233"/>
      <c r="G26" s="233"/>
      <c r="H26" s="234"/>
    </row>
    <row r="27" spans="1:8" ht="15" hidden="1">
      <c r="A27" s="235"/>
      <c r="B27" s="236"/>
      <c r="C27" s="236"/>
      <c r="D27" s="236"/>
      <c r="E27" s="236"/>
      <c r="F27" s="236"/>
      <c r="G27" s="236"/>
      <c r="H27" s="237"/>
    </row>
    <row r="28" spans="1:8" ht="15" hidden="1">
      <c r="A28" s="238"/>
      <c r="B28" s="239"/>
      <c r="C28" s="239"/>
      <c r="D28" s="239"/>
      <c r="E28" s="239"/>
      <c r="F28" s="239"/>
      <c r="G28" s="239"/>
      <c r="H28" s="240"/>
    </row>
    <row r="29" spans="1:8" ht="36" customHeight="1">
      <c r="A29" s="202" t="s">
        <v>20</v>
      </c>
      <c r="B29" s="95" t="s">
        <v>90</v>
      </c>
      <c r="C29" s="204" t="s">
        <v>111</v>
      </c>
      <c r="D29" s="96" t="s">
        <v>129</v>
      </c>
      <c r="E29" s="101" t="s">
        <v>47</v>
      </c>
      <c r="F29" s="114">
        <v>247.67</v>
      </c>
      <c r="G29" s="149">
        <v>50</v>
      </c>
      <c r="H29" s="156">
        <f>F29*G29/1000</f>
        <v>12.3835</v>
      </c>
    </row>
    <row r="30" spans="1:8" ht="30" customHeight="1">
      <c r="A30" s="207"/>
      <c r="B30" s="95" t="s">
        <v>91</v>
      </c>
      <c r="C30" s="206"/>
      <c r="D30" s="96" t="s">
        <v>130</v>
      </c>
      <c r="E30" s="101" t="s">
        <v>47</v>
      </c>
      <c r="F30" s="114">
        <v>277.39</v>
      </c>
      <c r="G30" s="149">
        <v>50</v>
      </c>
      <c r="H30" s="156">
        <f>F30*G30/1000</f>
        <v>13.8695</v>
      </c>
    </row>
    <row r="31" spans="1:8" ht="20.25" customHeight="1">
      <c r="A31" s="117">
        <v>3</v>
      </c>
      <c r="B31" s="117"/>
      <c r="C31" s="112" t="s">
        <v>117</v>
      </c>
      <c r="D31" s="117"/>
      <c r="E31" s="109"/>
      <c r="F31" s="109"/>
      <c r="G31" s="150">
        <f>G32+G33+G34+G35+G36+G37+G38+G39+G40+G41</f>
        <v>2910.0999999999995</v>
      </c>
      <c r="H31" s="111">
        <f>H32+H33+H34+H35+H36+H37+H38+H39+H40+H41</f>
        <v>1097.5004</v>
      </c>
    </row>
    <row r="32" spans="1:8" ht="31.5">
      <c r="A32" s="202" t="s">
        <v>21</v>
      </c>
      <c r="B32" s="95" t="s">
        <v>90</v>
      </c>
      <c r="C32" s="204" t="s">
        <v>76</v>
      </c>
      <c r="D32" s="96" t="s">
        <v>129</v>
      </c>
      <c r="E32" s="101" t="s">
        <v>47</v>
      </c>
      <c r="F32" s="114">
        <v>247.67</v>
      </c>
      <c r="G32" s="149">
        <v>124.2</v>
      </c>
      <c r="H32" s="169">
        <f>(F32*G32)/1000</f>
        <v>30.760613999999997</v>
      </c>
    </row>
    <row r="33" spans="1:8" ht="31.5">
      <c r="A33" s="207"/>
      <c r="B33" s="95" t="s">
        <v>91</v>
      </c>
      <c r="C33" s="206"/>
      <c r="D33" s="96" t="s">
        <v>130</v>
      </c>
      <c r="E33" s="101" t="s">
        <v>47</v>
      </c>
      <c r="F33" s="114">
        <v>277.39</v>
      </c>
      <c r="G33" s="149">
        <v>172.6</v>
      </c>
      <c r="H33" s="169">
        <f aca="true" t="shared" si="0" ref="H33:H41">(F33*G33)/1000</f>
        <v>47.877514</v>
      </c>
    </row>
    <row r="34" spans="1:8" ht="29.25" customHeight="1">
      <c r="A34" s="202" t="s">
        <v>22</v>
      </c>
      <c r="B34" s="95" t="s">
        <v>90</v>
      </c>
      <c r="C34" s="204" t="s">
        <v>78</v>
      </c>
      <c r="D34" s="96" t="s">
        <v>129</v>
      </c>
      <c r="E34" s="167" t="s">
        <v>107</v>
      </c>
      <c r="F34" s="114">
        <v>179.42</v>
      </c>
      <c r="G34" s="149">
        <v>115.3</v>
      </c>
      <c r="H34" s="169">
        <f t="shared" si="0"/>
        <v>20.687125999999996</v>
      </c>
    </row>
    <row r="35" spans="1:8" ht="29.25" customHeight="1">
      <c r="A35" s="207"/>
      <c r="B35" s="95" t="s">
        <v>91</v>
      </c>
      <c r="C35" s="206"/>
      <c r="D35" s="96" t="s">
        <v>130</v>
      </c>
      <c r="E35" s="167" t="s">
        <v>107</v>
      </c>
      <c r="F35" s="114">
        <v>200.95</v>
      </c>
      <c r="G35" s="149">
        <v>80.1</v>
      </c>
      <c r="H35" s="175">
        <f t="shared" si="0"/>
        <v>16.096095</v>
      </c>
    </row>
    <row r="36" spans="1:8" ht="31.5">
      <c r="A36" s="202" t="s">
        <v>106</v>
      </c>
      <c r="B36" s="95" t="s">
        <v>90</v>
      </c>
      <c r="C36" s="204" t="s">
        <v>83</v>
      </c>
      <c r="D36" s="96" t="s">
        <v>129</v>
      </c>
      <c r="E36" s="101" t="s">
        <v>47</v>
      </c>
      <c r="F36" s="114">
        <v>247.67</v>
      </c>
      <c r="G36" s="149">
        <v>129</v>
      </c>
      <c r="H36" s="169">
        <f t="shared" si="0"/>
        <v>31.949429999999996</v>
      </c>
    </row>
    <row r="37" spans="1:8" ht="31.5">
      <c r="A37" s="207"/>
      <c r="B37" s="95" t="s">
        <v>91</v>
      </c>
      <c r="C37" s="206"/>
      <c r="D37" s="96" t="s">
        <v>130</v>
      </c>
      <c r="E37" s="101" t="s">
        <v>47</v>
      </c>
      <c r="F37" s="114">
        <v>277.39</v>
      </c>
      <c r="G37" s="149">
        <v>94</v>
      </c>
      <c r="H37" s="169">
        <f t="shared" si="0"/>
        <v>26.07466</v>
      </c>
    </row>
    <row r="38" spans="1:8" ht="33.75" customHeight="1">
      <c r="A38" s="202" t="s">
        <v>71</v>
      </c>
      <c r="B38" s="95" t="s">
        <v>90</v>
      </c>
      <c r="C38" s="204" t="s">
        <v>108</v>
      </c>
      <c r="D38" s="96" t="s">
        <v>129</v>
      </c>
      <c r="E38" s="167" t="s">
        <v>100</v>
      </c>
      <c r="F38" s="114">
        <v>515.56</v>
      </c>
      <c r="G38" s="149">
        <v>798.9</v>
      </c>
      <c r="H38" s="169">
        <f t="shared" si="0"/>
        <v>411.880884</v>
      </c>
    </row>
    <row r="39" spans="1:8" ht="32.25" customHeight="1">
      <c r="A39" s="207"/>
      <c r="B39" s="95" t="s">
        <v>91</v>
      </c>
      <c r="C39" s="206"/>
      <c r="D39" s="96" t="s">
        <v>130</v>
      </c>
      <c r="E39" s="167" t="s">
        <v>100</v>
      </c>
      <c r="F39" s="114">
        <v>577.43</v>
      </c>
      <c r="G39" s="149">
        <v>638.1</v>
      </c>
      <c r="H39" s="175">
        <f t="shared" si="0"/>
        <v>368.458083</v>
      </c>
    </row>
    <row r="40" spans="1:8" ht="31.5">
      <c r="A40" s="202" t="s">
        <v>68</v>
      </c>
      <c r="B40" s="95" t="s">
        <v>90</v>
      </c>
      <c r="C40" s="204" t="s">
        <v>82</v>
      </c>
      <c r="D40" s="96" t="s">
        <v>129</v>
      </c>
      <c r="E40" s="167" t="s">
        <v>107</v>
      </c>
      <c r="F40" s="114">
        <v>179.42</v>
      </c>
      <c r="G40" s="149">
        <v>398.7</v>
      </c>
      <c r="H40" s="169">
        <f t="shared" si="0"/>
        <v>71.53475399999999</v>
      </c>
    </row>
    <row r="41" spans="1:8" ht="31.5">
      <c r="A41" s="207"/>
      <c r="B41" s="95" t="s">
        <v>91</v>
      </c>
      <c r="C41" s="206"/>
      <c r="D41" s="96" t="s">
        <v>130</v>
      </c>
      <c r="E41" s="167" t="s">
        <v>107</v>
      </c>
      <c r="F41" s="114">
        <v>200.95</v>
      </c>
      <c r="G41" s="149">
        <v>359.2</v>
      </c>
      <c r="H41" s="175">
        <f t="shared" si="0"/>
        <v>72.18123999999999</v>
      </c>
    </row>
    <row r="42" spans="1:8" ht="15.75">
      <c r="A42" s="18"/>
      <c r="B42" s="18"/>
      <c r="C42" s="68" t="s">
        <v>43</v>
      </c>
      <c r="D42" s="76"/>
      <c r="E42" s="65"/>
      <c r="F42" s="109"/>
      <c r="G42" s="65">
        <f>G9+G12+G19+G31</f>
        <v>3495.3099999999995</v>
      </c>
      <c r="H42" s="88">
        <f>H9+H19+H31</f>
        <v>1195.9866952999998</v>
      </c>
    </row>
    <row r="43" spans="1:8" ht="15.75" hidden="1">
      <c r="A43" s="18">
        <v>4</v>
      </c>
      <c r="B43" s="18"/>
      <c r="C43" s="61" t="s">
        <v>42</v>
      </c>
      <c r="D43" s="18"/>
      <c r="E43" s="17"/>
      <c r="F43" s="17"/>
      <c r="G43" s="35">
        <f>G44+G45</f>
        <v>0</v>
      </c>
      <c r="H43" s="37">
        <f>H44+H45</f>
        <v>0</v>
      </c>
    </row>
    <row r="44" spans="1:8" s="1" customFormat="1" ht="30" customHeight="1" hidden="1">
      <c r="A44" s="208" t="s">
        <v>24</v>
      </c>
      <c r="B44" s="40" t="s">
        <v>90</v>
      </c>
      <c r="C44" s="210" t="s">
        <v>65</v>
      </c>
      <c r="D44" s="14" t="s">
        <v>93</v>
      </c>
      <c r="E44" s="36" t="s">
        <v>47</v>
      </c>
      <c r="F44" s="17">
        <v>0</v>
      </c>
      <c r="G44" s="17">
        <v>0</v>
      </c>
      <c r="H44" s="37">
        <f>(F44*G44)/1000</f>
        <v>0</v>
      </c>
    </row>
    <row r="45" spans="1:8" s="1" customFormat="1" ht="30.75" customHeight="1" hidden="1">
      <c r="A45" s="209"/>
      <c r="B45" s="40" t="s">
        <v>91</v>
      </c>
      <c r="C45" s="211"/>
      <c r="D45" s="14" t="s">
        <v>94</v>
      </c>
      <c r="E45" s="36" t="s">
        <v>47</v>
      </c>
      <c r="F45" s="17">
        <v>0</v>
      </c>
      <c r="G45" s="38">
        <v>0</v>
      </c>
      <c r="H45" s="37">
        <f>(F45*G45)/1000</f>
        <v>0</v>
      </c>
    </row>
    <row r="46" spans="1:8" ht="19.5" customHeight="1" hidden="1" thickBot="1">
      <c r="A46" s="21"/>
      <c r="B46" s="44"/>
      <c r="C46" s="71" t="s">
        <v>43</v>
      </c>
      <c r="D46" s="72"/>
      <c r="E46" s="73"/>
      <c r="F46" s="74"/>
      <c r="G46" s="75">
        <f>G42+G43</f>
        <v>3495.3099999999995</v>
      </c>
      <c r="H46" s="80">
        <f>H42+H43</f>
        <v>1195.9866952999998</v>
      </c>
    </row>
  </sheetData>
  <sheetProtection/>
  <mergeCells count="32">
    <mergeCell ref="A6:A7"/>
    <mergeCell ref="C6:C7"/>
    <mergeCell ref="D6:D7"/>
    <mergeCell ref="E6:E7"/>
    <mergeCell ref="F1:H1"/>
    <mergeCell ref="F6:H6"/>
    <mergeCell ref="D4:H4"/>
    <mergeCell ref="F3:H3"/>
    <mergeCell ref="F2:H2"/>
    <mergeCell ref="A10:A11"/>
    <mergeCell ref="C10:C11"/>
    <mergeCell ref="A22:A23"/>
    <mergeCell ref="C22:C23"/>
    <mergeCell ref="A20:A21"/>
    <mergeCell ref="C20:C21"/>
    <mergeCell ref="A40:A41"/>
    <mergeCell ref="A24:A25"/>
    <mergeCell ref="C24:C25"/>
    <mergeCell ref="A32:A33"/>
    <mergeCell ref="A29:A30"/>
    <mergeCell ref="C29:C30"/>
    <mergeCell ref="A26:H28"/>
    <mergeCell ref="A44:A45"/>
    <mergeCell ref="C32:C33"/>
    <mergeCell ref="C34:C35"/>
    <mergeCell ref="C36:C37"/>
    <mergeCell ref="C38:C39"/>
    <mergeCell ref="C40:C41"/>
    <mergeCell ref="C44:C45"/>
    <mergeCell ref="A34:A35"/>
    <mergeCell ref="A36:A37"/>
    <mergeCell ref="A38:A39"/>
  </mergeCells>
  <printOptions/>
  <pageMargins left="0.7874015748031497" right="0.5118110236220472" top="0.35433070866141736" bottom="0.35433070866141736" header="0.31496062992125984" footer="0.31496062992125984"/>
  <pageSetup horizontalDpi="600" verticalDpi="600" orientation="landscape" paperSize="9" scale="90" r:id="rId1"/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view="pageBreakPreview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F1" sqref="F1:H1"/>
    </sheetView>
  </sheetViews>
  <sheetFormatPr defaultColWidth="9.140625" defaultRowHeight="15"/>
  <cols>
    <col min="1" max="1" width="5.8515625" style="1" customWidth="1"/>
    <col min="2" max="2" width="7.00390625" style="1" customWidth="1"/>
    <col min="3" max="3" width="40.28125" style="0" customWidth="1"/>
    <col min="4" max="4" width="18.7109375" style="0" customWidth="1"/>
    <col min="5" max="5" width="21.7109375" style="0" customWidth="1"/>
    <col min="6" max="6" width="16.421875" style="1" customWidth="1"/>
    <col min="7" max="7" width="13.8515625" style="1" customWidth="1"/>
    <col min="8" max="8" width="17.140625" style="1" customWidth="1"/>
  </cols>
  <sheetData>
    <row r="1" spans="1:8" ht="65.25" customHeight="1">
      <c r="A1" s="23"/>
      <c r="B1" s="23"/>
      <c r="C1" s="2"/>
      <c r="D1" s="2"/>
      <c r="E1" s="2"/>
      <c r="F1" s="220" t="s">
        <v>153</v>
      </c>
      <c r="G1" s="220"/>
      <c r="H1" s="220"/>
    </row>
    <row r="2" spans="1:8" ht="8.25" customHeight="1">
      <c r="A2" s="23"/>
      <c r="B2" s="23"/>
      <c r="C2" s="2"/>
      <c r="D2" s="2"/>
      <c r="E2" s="2"/>
      <c r="F2" s="220"/>
      <c r="G2" s="221"/>
      <c r="H2" s="221"/>
    </row>
    <row r="3" spans="1:8" ht="9" customHeight="1">
      <c r="A3" s="23"/>
      <c r="B3" s="23"/>
      <c r="C3" s="2"/>
      <c r="D3" s="2"/>
      <c r="E3" s="2"/>
      <c r="F3" s="220"/>
      <c r="G3" s="220"/>
      <c r="H3" s="220"/>
    </row>
    <row r="4" spans="1:8" ht="18.75" customHeight="1">
      <c r="A4" s="23"/>
      <c r="B4" s="23"/>
      <c r="C4" s="2"/>
      <c r="D4" s="247" t="s">
        <v>131</v>
      </c>
      <c r="E4" s="247"/>
      <c r="F4" s="247"/>
      <c r="G4" s="247"/>
      <c r="H4" s="13"/>
    </row>
    <row r="5" spans="1:8" ht="13.5" customHeight="1" hidden="1">
      <c r="A5" s="23"/>
      <c r="B5" s="23"/>
      <c r="C5" s="2"/>
      <c r="D5" s="3"/>
      <c r="E5" s="3"/>
      <c r="F5" s="4"/>
      <c r="G5" s="4"/>
      <c r="H5" s="13"/>
    </row>
    <row r="6" spans="1:8" ht="15" customHeight="1">
      <c r="A6" s="260" t="s">
        <v>0</v>
      </c>
      <c r="B6" s="58"/>
      <c r="C6" s="248" t="s">
        <v>1</v>
      </c>
      <c r="D6" s="242" t="s">
        <v>61</v>
      </c>
      <c r="E6" s="248" t="s">
        <v>2</v>
      </c>
      <c r="F6" s="257" t="s">
        <v>38</v>
      </c>
      <c r="G6" s="258"/>
      <c r="H6" s="259"/>
    </row>
    <row r="7" spans="1:8" ht="30.75" customHeight="1">
      <c r="A7" s="261"/>
      <c r="B7" s="20"/>
      <c r="C7" s="249"/>
      <c r="D7" s="243"/>
      <c r="E7" s="249"/>
      <c r="F7" s="22" t="s">
        <v>39</v>
      </c>
      <c r="G7" s="22" t="s">
        <v>40</v>
      </c>
      <c r="H7" s="22" t="s">
        <v>41</v>
      </c>
    </row>
    <row r="8" spans="1:8" ht="12.75" customHeight="1">
      <c r="A8" s="179">
        <v>1</v>
      </c>
      <c r="B8" s="179"/>
      <c r="C8" s="180">
        <v>2</v>
      </c>
      <c r="D8" s="180">
        <v>3</v>
      </c>
      <c r="E8" s="180">
        <v>4</v>
      </c>
      <c r="F8" s="181">
        <v>5</v>
      </c>
      <c r="G8" s="181">
        <v>6</v>
      </c>
      <c r="H8" s="181">
        <v>7</v>
      </c>
    </row>
    <row r="9" spans="1:8" ht="17.25" customHeight="1">
      <c r="A9" s="86">
        <v>1</v>
      </c>
      <c r="B9" s="5"/>
      <c r="C9" s="65" t="s">
        <v>97</v>
      </c>
      <c r="D9" s="76"/>
      <c r="E9" s="65"/>
      <c r="F9" s="65"/>
      <c r="G9" s="151">
        <f>G10+G11</f>
        <v>120</v>
      </c>
      <c r="H9" s="88">
        <f>H10+H11</f>
        <v>187.92000000000002</v>
      </c>
    </row>
    <row r="10" spans="1:8" ht="39" customHeight="1">
      <c r="A10" s="250" t="s">
        <v>16</v>
      </c>
      <c r="B10" s="172" t="s">
        <v>90</v>
      </c>
      <c r="C10" s="204" t="s">
        <v>4</v>
      </c>
      <c r="D10" s="96" t="s">
        <v>132</v>
      </c>
      <c r="E10" s="101" t="s">
        <v>109</v>
      </c>
      <c r="F10" s="114">
        <v>1450</v>
      </c>
      <c r="G10" s="149">
        <v>60</v>
      </c>
      <c r="H10" s="169">
        <f>(F10*G10)/1000</f>
        <v>87</v>
      </c>
    </row>
    <row r="11" spans="1:8" ht="34.5" customHeight="1">
      <c r="A11" s="251"/>
      <c r="B11" s="172" t="s">
        <v>91</v>
      </c>
      <c r="C11" s="206"/>
      <c r="D11" s="96" t="s">
        <v>133</v>
      </c>
      <c r="E11" s="101" t="s">
        <v>109</v>
      </c>
      <c r="F11" s="114">
        <v>1682</v>
      </c>
      <c r="G11" s="149">
        <v>60</v>
      </c>
      <c r="H11" s="169">
        <f>(F11*G11)/1000</f>
        <v>100.92</v>
      </c>
    </row>
    <row r="12" spans="1:8" ht="15.75" hidden="1">
      <c r="A12" s="124">
        <v>2</v>
      </c>
      <c r="B12" s="125"/>
      <c r="C12" s="102" t="s">
        <v>5</v>
      </c>
      <c r="D12" s="121"/>
      <c r="E12" s="102"/>
      <c r="F12" s="157">
        <v>307.13</v>
      </c>
      <c r="G12" s="149" t="e">
        <f>#REF!+#REF!+G13+G14</f>
        <v>#REF!</v>
      </c>
      <c r="H12" s="156" t="e">
        <f>#REF!+#REF!+H13+H14</f>
        <v>#REF!</v>
      </c>
    </row>
    <row r="13" spans="1:8" ht="31.5" customHeight="1" hidden="1">
      <c r="A13" s="126" t="s">
        <v>18</v>
      </c>
      <c r="B13" s="126"/>
      <c r="C13" s="102" t="s">
        <v>14</v>
      </c>
      <c r="D13" s="115" t="s">
        <v>64</v>
      </c>
      <c r="E13" s="102" t="s">
        <v>60</v>
      </c>
      <c r="F13" s="147"/>
      <c r="G13" s="149"/>
      <c r="H13" s="103"/>
    </row>
    <row r="14" spans="1:8" ht="31.5" hidden="1">
      <c r="A14" s="126" t="s">
        <v>19</v>
      </c>
      <c r="B14" s="126"/>
      <c r="C14" s="123" t="s">
        <v>15</v>
      </c>
      <c r="D14" s="115" t="s">
        <v>64</v>
      </c>
      <c r="E14" s="102" t="s">
        <v>46</v>
      </c>
      <c r="F14" s="147"/>
      <c r="G14" s="149"/>
      <c r="H14" s="103"/>
    </row>
    <row r="15" spans="1:8" ht="17.25" customHeight="1">
      <c r="A15" s="124">
        <v>2</v>
      </c>
      <c r="B15" s="124"/>
      <c r="C15" s="109" t="s">
        <v>98</v>
      </c>
      <c r="D15" s="117"/>
      <c r="E15" s="109"/>
      <c r="F15" s="109"/>
      <c r="G15" s="150">
        <f>G16+G17+G18+G19+G20+G21+G22+G23</f>
        <v>193</v>
      </c>
      <c r="H15" s="111">
        <f>H16+H17+H18+H19+H20+H21+H22+H23</f>
        <v>48.254940000000005</v>
      </c>
    </row>
    <row r="16" spans="1:8" ht="31.5" customHeight="1">
      <c r="A16" s="253" t="s">
        <v>17</v>
      </c>
      <c r="B16" s="126" t="s">
        <v>90</v>
      </c>
      <c r="C16" s="204" t="s">
        <v>98</v>
      </c>
      <c r="D16" s="96" t="s">
        <v>132</v>
      </c>
      <c r="E16" s="101" t="s">
        <v>47</v>
      </c>
      <c r="F16" s="157">
        <v>230.71</v>
      </c>
      <c r="G16" s="149">
        <v>15</v>
      </c>
      <c r="H16" s="156">
        <f>F16*G16/1000</f>
        <v>3.4606500000000002</v>
      </c>
    </row>
    <row r="17" spans="1:8" ht="34.5" customHeight="1">
      <c r="A17" s="254"/>
      <c r="B17" s="128" t="s">
        <v>91</v>
      </c>
      <c r="C17" s="206"/>
      <c r="D17" s="96" t="s">
        <v>133</v>
      </c>
      <c r="E17" s="101" t="s">
        <v>47</v>
      </c>
      <c r="F17" s="157">
        <v>267.62</v>
      </c>
      <c r="G17" s="149">
        <v>17</v>
      </c>
      <c r="H17" s="156">
        <f>F17*G17/1000</f>
        <v>4.54954</v>
      </c>
    </row>
    <row r="18" spans="1:8" ht="27.75" customHeight="1">
      <c r="A18" s="255" t="s">
        <v>18</v>
      </c>
      <c r="B18" s="126" t="s">
        <v>90</v>
      </c>
      <c r="C18" s="216" t="s">
        <v>141</v>
      </c>
      <c r="D18" s="96" t="s">
        <v>132</v>
      </c>
      <c r="E18" s="101" t="s">
        <v>47</v>
      </c>
      <c r="F18" s="196">
        <v>230.71</v>
      </c>
      <c r="G18" s="149">
        <v>15</v>
      </c>
      <c r="H18" s="156">
        <f>F18*G18/1000</f>
        <v>3.4606500000000002</v>
      </c>
    </row>
    <row r="19" spans="1:8" ht="29.25" customHeight="1">
      <c r="A19" s="256"/>
      <c r="B19" s="128" t="s">
        <v>91</v>
      </c>
      <c r="C19" s="217"/>
      <c r="D19" s="96" t="s">
        <v>133</v>
      </c>
      <c r="E19" s="101" t="s">
        <v>47</v>
      </c>
      <c r="F19" s="196">
        <v>267.62</v>
      </c>
      <c r="G19" s="149">
        <v>14</v>
      </c>
      <c r="H19" s="156">
        <f>(F19*G19)/1000</f>
        <v>3.7466800000000005</v>
      </c>
    </row>
    <row r="20" spans="1:8" ht="29.25" customHeight="1">
      <c r="A20" s="250" t="s">
        <v>19</v>
      </c>
      <c r="B20" s="129" t="s">
        <v>90</v>
      </c>
      <c r="C20" s="204" t="s">
        <v>143</v>
      </c>
      <c r="D20" s="96" t="s">
        <v>132</v>
      </c>
      <c r="E20" s="101" t="s">
        <v>47</v>
      </c>
      <c r="F20" s="196">
        <v>230.71</v>
      </c>
      <c r="G20" s="149">
        <v>12</v>
      </c>
      <c r="H20" s="156">
        <f>F20*G20/1000</f>
        <v>2.76852</v>
      </c>
    </row>
    <row r="21" spans="1:8" ht="31.5">
      <c r="A21" s="251"/>
      <c r="B21" s="129" t="s">
        <v>91</v>
      </c>
      <c r="C21" s="206"/>
      <c r="D21" s="96" t="s">
        <v>133</v>
      </c>
      <c r="E21" s="101" t="s">
        <v>47</v>
      </c>
      <c r="F21" s="196">
        <v>267.62</v>
      </c>
      <c r="G21" s="149">
        <v>20</v>
      </c>
      <c r="H21" s="156">
        <f>(F21*G21)/1000</f>
        <v>5.352399999999999</v>
      </c>
    </row>
    <row r="22" spans="1:8" ht="30" customHeight="1">
      <c r="A22" s="250" t="s">
        <v>20</v>
      </c>
      <c r="B22" s="129" t="s">
        <v>90</v>
      </c>
      <c r="C22" s="204" t="s">
        <v>110</v>
      </c>
      <c r="D22" s="96" t="s">
        <v>132</v>
      </c>
      <c r="E22" s="101" t="s">
        <v>47</v>
      </c>
      <c r="F22" s="196">
        <v>230.71</v>
      </c>
      <c r="G22" s="149">
        <v>50</v>
      </c>
      <c r="H22" s="156">
        <f>(F22*G22)/1000</f>
        <v>11.5355</v>
      </c>
    </row>
    <row r="23" spans="1:8" ht="29.25" customHeight="1">
      <c r="A23" s="251"/>
      <c r="B23" s="129" t="s">
        <v>91</v>
      </c>
      <c r="C23" s="206"/>
      <c r="D23" s="96" t="s">
        <v>133</v>
      </c>
      <c r="E23" s="101" t="s">
        <v>47</v>
      </c>
      <c r="F23" s="196">
        <v>267.62</v>
      </c>
      <c r="G23" s="149">
        <v>50</v>
      </c>
      <c r="H23" s="156">
        <f>(F23*G23)/1000</f>
        <v>13.381</v>
      </c>
    </row>
    <row r="24" spans="1:8" ht="13.5" customHeight="1">
      <c r="A24" s="127">
        <v>3</v>
      </c>
      <c r="B24" s="124"/>
      <c r="C24" s="109" t="s">
        <v>117</v>
      </c>
      <c r="D24" s="117"/>
      <c r="E24" s="109"/>
      <c r="F24" s="109"/>
      <c r="G24" s="119">
        <f>G25+G26+G27+G28+G29+G30+G31+G32+G35+G36</f>
        <v>1467.46</v>
      </c>
      <c r="H24" s="111">
        <f>H25+H26+H27+H28+H29+H30+H31+H32+H35+H36</f>
        <v>1651.7337022000002</v>
      </c>
    </row>
    <row r="25" spans="1:8" ht="31.5" customHeight="1">
      <c r="A25" s="250" t="s">
        <v>21</v>
      </c>
      <c r="B25" s="95" t="s">
        <v>90</v>
      </c>
      <c r="C25" s="204" t="s">
        <v>76</v>
      </c>
      <c r="D25" s="96" t="s">
        <v>132</v>
      </c>
      <c r="E25" s="101" t="s">
        <v>47</v>
      </c>
      <c r="F25" s="196">
        <v>230.71</v>
      </c>
      <c r="G25" s="173">
        <v>216.3</v>
      </c>
      <c r="H25" s="169">
        <f aca="true" t="shared" si="0" ref="H25:H36">(F25*G25)/1000</f>
        <v>49.902573000000004</v>
      </c>
    </row>
    <row r="26" spans="1:8" ht="31.5">
      <c r="A26" s="251"/>
      <c r="B26" s="95" t="s">
        <v>91</v>
      </c>
      <c r="C26" s="206"/>
      <c r="D26" s="96" t="s">
        <v>133</v>
      </c>
      <c r="E26" s="101" t="s">
        <v>47</v>
      </c>
      <c r="F26" s="196">
        <v>267.62</v>
      </c>
      <c r="G26" s="173">
        <v>232.16</v>
      </c>
      <c r="H26" s="169">
        <f t="shared" si="0"/>
        <v>62.130659200000004</v>
      </c>
    </row>
    <row r="27" spans="1:8" ht="29.25" customHeight="1" hidden="1">
      <c r="A27" s="255" t="s">
        <v>22</v>
      </c>
      <c r="B27" s="128" t="s">
        <v>90</v>
      </c>
      <c r="C27" s="204" t="s">
        <v>78</v>
      </c>
      <c r="D27" s="96" t="s">
        <v>132</v>
      </c>
      <c r="E27" s="187" t="s">
        <v>116</v>
      </c>
      <c r="F27" s="186"/>
      <c r="G27" s="173"/>
      <c r="H27" s="169">
        <f t="shared" si="0"/>
        <v>0</v>
      </c>
    </row>
    <row r="28" spans="1:8" ht="29.25" customHeight="1" hidden="1">
      <c r="A28" s="256"/>
      <c r="B28" s="128" t="s">
        <v>91</v>
      </c>
      <c r="C28" s="206"/>
      <c r="D28" s="96" t="s">
        <v>133</v>
      </c>
      <c r="E28" s="187" t="s">
        <v>116</v>
      </c>
      <c r="F28" s="186"/>
      <c r="G28" s="173"/>
      <c r="H28" s="169">
        <f t="shared" si="0"/>
        <v>0</v>
      </c>
    </row>
    <row r="29" spans="1:8" ht="31.5">
      <c r="A29" s="262" t="s">
        <v>22</v>
      </c>
      <c r="B29" s="128" t="s">
        <v>90</v>
      </c>
      <c r="C29" s="204" t="s">
        <v>83</v>
      </c>
      <c r="D29" s="96" t="s">
        <v>132</v>
      </c>
      <c r="E29" s="101" t="s">
        <v>109</v>
      </c>
      <c r="F29" s="114">
        <v>1450</v>
      </c>
      <c r="G29" s="173">
        <v>240</v>
      </c>
      <c r="H29" s="169">
        <f t="shared" si="0"/>
        <v>348</v>
      </c>
    </row>
    <row r="30" spans="1:8" ht="31.5">
      <c r="A30" s="263"/>
      <c r="B30" s="128" t="s">
        <v>91</v>
      </c>
      <c r="C30" s="252"/>
      <c r="D30" s="96" t="s">
        <v>133</v>
      </c>
      <c r="E30" s="101" t="s">
        <v>109</v>
      </c>
      <c r="F30" s="114">
        <v>1682</v>
      </c>
      <c r="G30" s="173">
        <v>253</v>
      </c>
      <c r="H30" s="169">
        <f t="shared" si="0"/>
        <v>425.546</v>
      </c>
    </row>
    <row r="31" spans="1:8" ht="28.5" customHeight="1">
      <c r="A31" s="255" t="s">
        <v>23</v>
      </c>
      <c r="B31" s="128" t="s">
        <v>90</v>
      </c>
      <c r="C31" s="204" t="s">
        <v>108</v>
      </c>
      <c r="D31" s="96" t="s">
        <v>132</v>
      </c>
      <c r="E31" s="101" t="s">
        <v>109</v>
      </c>
      <c r="F31" s="114">
        <v>1450</v>
      </c>
      <c r="G31" s="173">
        <v>350</v>
      </c>
      <c r="H31" s="169">
        <f t="shared" si="0"/>
        <v>507.5</v>
      </c>
    </row>
    <row r="32" spans="1:8" ht="33" customHeight="1">
      <c r="A32" s="256"/>
      <c r="B32" s="128" t="s">
        <v>91</v>
      </c>
      <c r="C32" s="206"/>
      <c r="D32" s="96" t="s">
        <v>133</v>
      </c>
      <c r="E32" s="101" t="s">
        <v>109</v>
      </c>
      <c r="F32" s="114">
        <v>1682</v>
      </c>
      <c r="G32" s="173">
        <v>130</v>
      </c>
      <c r="H32" s="169">
        <f t="shared" si="0"/>
        <v>218.66</v>
      </c>
    </row>
    <row r="33" spans="1:8" ht="33" customHeight="1">
      <c r="A33" s="250" t="s">
        <v>145</v>
      </c>
      <c r="B33" s="129" t="s">
        <v>90</v>
      </c>
      <c r="C33" s="204" t="s">
        <v>146</v>
      </c>
      <c r="D33" s="96" t="s">
        <v>132</v>
      </c>
      <c r="E33" s="187" t="s">
        <v>147</v>
      </c>
      <c r="F33" s="186">
        <v>805.04</v>
      </c>
      <c r="G33" s="173">
        <v>13.7</v>
      </c>
      <c r="H33" s="201">
        <f>(F33*G33)/1000</f>
        <v>11.029048</v>
      </c>
    </row>
    <row r="34" spans="1:8" ht="32.25" customHeight="1">
      <c r="A34" s="251"/>
      <c r="B34" s="129" t="s">
        <v>91</v>
      </c>
      <c r="C34" s="206"/>
      <c r="D34" s="96" t="s">
        <v>133</v>
      </c>
      <c r="E34" s="187" t="s">
        <v>147</v>
      </c>
      <c r="F34" s="186">
        <v>933.85</v>
      </c>
      <c r="G34" s="173">
        <v>13.7</v>
      </c>
      <c r="H34" s="201">
        <f>(F34*G34)/1000</f>
        <v>12.793745</v>
      </c>
    </row>
    <row r="35" spans="1:8" ht="32.25" customHeight="1">
      <c r="A35" s="250" t="s">
        <v>68</v>
      </c>
      <c r="B35" s="129" t="s">
        <v>90</v>
      </c>
      <c r="C35" s="204" t="s">
        <v>82</v>
      </c>
      <c r="D35" s="96" t="s">
        <v>132</v>
      </c>
      <c r="E35" s="187" t="s">
        <v>147</v>
      </c>
      <c r="F35" s="186">
        <v>805.04</v>
      </c>
      <c r="G35" s="173">
        <v>23</v>
      </c>
      <c r="H35" s="169">
        <f t="shared" si="0"/>
        <v>18.515919999999998</v>
      </c>
    </row>
    <row r="36" spans="1:8" ht="37.5" customHeight="1">
      <c r="A36" s="251"/>
      <c r="B36" s="129" t="s">
        <v>91</v>
      </c>
      <c r="C36" s="206"/>
      <c r="D36" s="96" t="s">
        <v>133</v>
      </c>
      <c r="E36" s="187" t="s">
        <v>147</v>
      </c>
      <c r="F36" s="186">
        <v>933.85</v>
      </c>
      <c r="G36" s="173">
        <v>23</v>
      </c>
      <c r="H36" s="169">
        <f t="shared" si="0"/>
        <v>21.47855</v>
      </c>
    </row>
    <row r="37" spans="1:8" ht="18" customHeight="1">
      <c r="A37" s="6"/>
      <c r="B37" s="6"/>
      <c r="C37" s="65" t="s">
        <v>43</v>
      </c>
      <c r="D37" s="76"/>
      <c r="E37" s="65"/>
      <c r="F37" s="65"/>
      <c r="G37" s="151">
        <f>G9+G15+G24</f>
        <v>1780.46</v>
      </c>
      <c r="H37" s="88">
        <f>H9+H15+H24</f>
        <v>1887.9086422000003</v>
      </c>
    </row>
    <row r="38" spans="1:8" ht="15.75" hidden="1">
      <c r="A38" s="64">
        <v>4</v>
      </c>
      <c r="B38" s="5"/>
      <c r="C38" s="17" t="s">
        <v>42</v>
      </c>
      <c r="D38" s="18"/>
      <c r="E38" s="17"/>
      <c r="F38" s="35"/>
      <c r="G38" s="35">
        <f>G39+G40</f>
        <v>0</v>
      </c>
      <c r="H38" s="37">
        <f>H39+H40</f>
        <v>0</v>
      </c>
    </row>
    <row r="39" spans="1:8" s="1" customFormat="1" ht="31.5" customHeight="1" hidden="1">
      <c r="A39" s="264" t="s">
        <v>24</v>
      </c>
      <c r="B39" s="40" t="s">
        <v>90</v>
      </c>
      <c r="C39" s="17" t="s">
        <v>65</v>
      </c>
      <c r="D39" s="33" t="s">
        <v>93</v>
      </c>
      <c r="E39" s="36" t="s">
        <v>47</v>
      </c>
      <c r="F39" s="17">
        <v>0</v>
      </c>
      <c r="G39" s="35">
        <v>0</v>
      </c>
      <c r="H39" s="37">
        <f>(F39*G39)/1000</f>
        <v>0</v>
      </c>
    </row>
    <row r="40" spans="1:8" s="1" customFormat="1" ht="31.5" customHeight="1" hidden="1">
      <c r="A40" s="265"/>
      <c r="B40" s="40" t="s">
        <v>91</v>
      </c>
      <c r="C40" s="17" t="s">
        <v>65</v>
      </c>
      <c r="D40" s="33" t="s">
        <v>94</v>
      </c>
      <c r="E40" s="36" t="s">
        <v>47</v>
      </c>
      <c r="F40" s="35">
        <v>0</v>
      </c>
      <c r="G40" s="39">
        <v>0</v>
      </c>
      <c r="H40" s="37">
        <f>(F40*G40)/1000</f>
        <v>0</v>
      </c>
    </row>
    <row r="41" spans="1:8" ht="1.5" customHeight="1" thickBot="1">
      <c r="A41" s="9"/>
      <c r="B41" s="63"/>
      <c r="C41" s="71" t="s">
        <v>43</v>
      </c>
      <c r="D41" s="72"/>
      <c r="E41" s="73"/>
      <c r="F41" s="79"/>
      <c r="G41" s="79">
        <f>G37+G38</f>
        <v>1780.46</v>
      </c>
      <c r="H41" s="80">
        <f>H37+H38</f>
        <v>1887.9086422000003</v>
      </c>
    </row>
  </sheetData>
  <sheetProtection/>
  <mergeCells count="32">
    <mergeCell ref="A39:A40"/>
    <mergeCell ref="A27:A28"/>
    <mergeCell ref="C27:C28"/>
    <mergeCell ref="A35:A36"/>
    <mergeCell ref="C35:C36"/>
    <mergeCell ref="C31:C32"/>
    <mergeCell ref="A31:A32"/>
    <mergeCell ref="A33:A34"/>
    <mergeCell ref="C33:C34"/>
    <mergeCell ref="F1:H1"/>
    <mergeCell ref="F6:H6"/>
    <mergeCell ref="D4:G4"/>
    <mergeCell ref="C10:C11"/>
    <mergeCell ref="A6:A7"/>
    <mergeCell ref="A29:A30"/>
    <mergeCell ref="C22:C23"/>
    <mergeCell ref="C25:C26"/>
    <mergeCell ref="A25:A26"/>
    <mergeCell ref="A20:A21"/>
    <mergeCell ref="C18:C19"/>
    <mergeCell ref="A10:A11"/>
    <mergeCell ref="C20:C21"/>
    <mergeCell ref="C29:C30"/>
    <mergeCell ref="A22:A23"/>
    <mergeCell ref="A16:A17"/>
    <mergeCell ref="A18:A19"/>
    <mergeCell ref="F2:H2"/>
    <mergeCell ref="F3:H3"/>
    <mergeCell ref="C6:C7"/>
    <mergeCell ref="D6:D7"/>
    <mergeCell ref="E6:E7"/>
    <mergeCell ref="C16:C17"/>
  </mergeCells>
  <printOptions/>
  <pageMargins left="0.5905511811023623" right="0.31496062992125984" top="0.35433070866141736" bottom="0.31496062992125984" header="0.31496062992125984" footer="0.2755905511811024"/>
  <pageSetup horizontalDpi="600" verticalDpi="600" orientation="landscape" paperSize="9" scale="96" r:id="rId1"/>
  <ignoredErrors>
    <ignoredError sqref="H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view="pageBreakPreview" zoomScaleNormal="130" zoomScaleSheetLayoutView="100" zoomScalePageLayoutView="0" workbookViewId="0" topLeftCell="A1">
      <selection activeCell="H1" sqref="H1:J1"/>
    </sheetView>
  </sheetViews>
  <sheetFormatPr defaultColWidth="9.140625" defaultRowHeight="15"/>
  <cols>
    <col min="1" max="2" width="5.8515625" style="0" customWidth="1"/>
    <col min="3" max="3" width="28.140625" style="0" customWidth="1"/>
    <col min="4" max="4" width="19.28125" style="0" customWidth="1"/>
    <col min="5" max="5" width="18.57421875" style="0" customWidth="1"/>
    <col min="6" max="6" width="12.421875" style="0" customWidth="1"/>
    <col min="7" max="7" width="11.421875" style="0" customWidth="1"/>
    <col min="8" max="8" width="10.00390625" style="0" customWidth="1"/>
    <col min="9" max="9" width="13.7109375" style="0" customWidth="1"/>
    <col min="10" max="10" width="14.8515625" style="0" customWidth="1"/>
  </cols>
  <sheetData>
    <row r="1" spans="1:11" ht="71.25" customHeight="1">
      <c r="A1" s="41"/>
      <c r="B1" s="41"/>
      <c r="C1" s="2"/>
      <c r="D1" s="2"/>
      <c r="E1" s="2"/>
      <c r="F1" s="54"/>
      <c r="G1" s="54"/>
      <c r="H1" s="220" t="s">
        <v>151</v>
      </c>
      <c r="I1" s="221"/>
      <c r="J1" s="221"/>
      <c r="K1" s="32"/>
    </row>
    <row r="2" spans="1:11" ht="9" customHeight="1">
      <c r="A2" s="41"/>
      <c r="B2" s="41"/>
      <c r="C2" s="2"/>
      <c r="D2" s="2"/>
      <c r="E2" s="2"/>
      <c r="F2" s="176"/>
      <c r="G2" s="176"/>
      <c r="H2" s="220"/>
      <c r="I2" s="221"/>
      <c r="J2" s="221"/>
      <c r="K2" s="32"/>
    </row>
    <row r="3" spans="1:11" ht="8.25" customHeight="1">
      <c r="A3" s="41"/>
      <c r="B3" s="41"/>
      <c r="C3" s="2"/>
      <c r="D3" s="2"/>
      <c r="E3" s="2"/>
      <c r="F3" s="176"/>
      <c r="G3" s="176"/>
      <c r="H3" s="176"/>
      <c r="I3" s="54"/>
      <c r="J3" s="54"/>
      <c r="K3" s="32"/>
    </row>
    <row r="4" spans="1:10" ht="15.75">
      <c r="A4" s="41"/>
      <c r="B4" s="41"/>
      <c r="C4" s="268" t="s">
        <v>134</v>
      </c>
      <c r="D4" s="268"/>
      <c r="E4" s="268"/>
      <c r="F4" s="268"/>
      <c r="G4" s="268"/>
      <c r="H4" s="268"/>
      <c r="I4" s="268"/>
      <c r="J4" s="268"/>
    </row>
    <row r="5" spans="1:10" ht="54.75" customHeight="1">
      <c r="A5" s="24" t="s">
        <v>0</v>
      </c>
      <c r="B5" s="24"/>
      <c r="C5" s="24" t="s">
        <v>1</v>
      </c>
      <c r="D5" s="24" t="s">
        <v>61</v>
      </c>
      <c r="E5" s="24" t="s">
        <v>2</v>
      </c>
      <c r="F5" s="24" t="s">
        <v>102</v>
      </c>
      <c r="G5" s="24" t="s">
        <v>12</v>
      </c>
      <c r="H5" s="24" t="s">
        <v>103</v>
      </c>
      <c r="I5" s="24" t="s">
        <v>45</v>
      </c>
      <c r="J5" s="24" t="s">
        <v>25</v>
      </c>
    </row>
    <row r="6" spans="1:10" ht="10.5" customHeight="1">
      <c r="A6" s="11">
        <v>1</v>
      </c>
      <c r="B6" s="11"/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</row>
    <row r="7" spans="1:10" ht="15.75" hidden="1">
      <c r="A7" s="30">
        <v>1</v>
      </c>
      <c r="B7" s="30"/>
      <c r="C7" s="46" t="s">
        <v>5</v>
      </c>
      <c r="D7" s="6"/>
      <c r="E7" s="7"/>
      <c r="F7" s="25"/>
      <c r="G7" s="25"/>
      <c r="H7" s="25"/>
      <c r="I7" s="28">
        <f>I8+I9</f>
        <v>0</v>
      </c>
      <c r="J7" s="43">
        <f>J8+J9</f>
        <v>0</v>
      </c>
    </row>
    <row r="8" spans="1:10" ht="29.25" customHeight="1" hidden="1">
      <c r="A8" s="30" t="s">
        <v>16</v>
      </c>
      <c r="B8" s="30"/>
      <c r="C8" s="45" t="s">
        <v>6</v>
      </c>
      <c r="D8" s="26" t="s">
        <v>62</v>
      </c>
      <c r="E8" s="27" t="s">
        <v>46</v>
      </c>
      <c r="F8" s="25"/>
      <c r="G8" s="25"/>
      <c r="H8" s="25"/>
      <c r="I8" s="28"/>
      <c r="J8" s="29"/>
    </row>
    <row r="9" spans="1:10" ht="30.75" customHeight="1" hidden="1">
      <c r="A9" s="31" t="s">
        <v>50</v>
      </c>
      <c r="B9" s="31"/>
      <c r="C9" s="45" t="s">
        <v>6</v>
      </c>
      <c r="D9" s="26" t="s">
        <v>63</v>
      </c>
      <c r="E9" s="27" t="s">
        <v>46</v>
      </c>
      <c r="F9" s="25"/>
      <c r="G9" s="25"/>
      <c r="H9" s="25"/>
      <c r="I9" s="28"/>
      <c r="J9" s="29"/>
    </row>
    <row r="10" spans="1:10" ht="13.5" customHeight="1">
      <c r="A10" s="193" t="s">
        <v>118</v>
      </c>
      <c r="B10" s="31"/>
      <c r="C10" s="131" t="s">
        <v>97</v>
      </c>
      <c r="D10" s="26"/>
      <c r="E10" s="27"/>
      <c r="F10" s="25"/>
      <c r="G10" s="195">
        <f>G14+G13+G11+G12</f>
        <v>0.4484</v>
      </c>
      <c r="H10" s="25"/>
      <c r="I10" s="194">
        <f>I13+I14+I11+I12</f>
        <v>3.6066</v>
      </c>
      <c r="J10" s="161">
        <f>J13+J14</f>
        <v>4.752405598599999</v>
      </c>
    </row>
    <row r="11" spans="1:10" ht="39.75" customHeight="1">
      <c r="A11" s="202" t="s">
        <v>16</v>
      </c>
      <c r="B11" s="95" t="s">
        <v>90</v>
      </c>
      <c r="C11" s="204" t="s">
        <v>119</v>
      </c>
      <c r="D11" s="96" t="s">
        <v>135</v>
      </c>
      <c r="E11" s="97" t="s">
        <v>101</v>
      </c>
      <c r="F11" s="25">
        <v>2320.34</v>
      </c>
      <c r="G11" s="25">
        <v>0.1416</v>
      </c>
      <c r="H11" s="25">
        <v>63.22</v>
      </c>
      <c r="I11" s="28">
        <v>2.178</v>
      </c>
      <c r="J11" s="138">
        <f>((F11*G11)+(H11*I11))/1000</f>
        <v>0.4662533040000001</v>
      </c>
    </row>
    <row r="12" spans="1:10" ht="35.25" customHeight="1">
      <c r="A12" s="207"/>
      <c r="B12" s="95" t="s">
        <v>91</v>
      </c>
      <c r="C12" s="206"/>
      <c r="D12" s="96" t="s">
        <v>136</v>
      </c>
      <c r="E12" s="97" t="s">
        <v>101</v>
      </c>
      <c r="F12" s="25">
        <v>2668.391</v>
      </c>
      <c r="G12" s="25">
        <v>0.0708</v>
      </c>
      <c r="H12" s="25">
        <v>72.703</v>
      </c>
      <c r="I12" s="28">
        <v>1.089</v>
      </c>
      <c r="J12" s="138">
        <f>((F12*G12)+(H12*I12))/1000</f>
        <v>0.2680956498</v>
      </c>
    </row>
    <row r="13" spans="1:10" ht="39.75" customHeight="1">
      <c r="A13" s="202" t="s">
        <v>16</v>
      </c>
      <c r="B13" s="95" t="s">
        <v>90</v>
      </c>
      <c r="C13" s="204" t="s">
        <v>123</v>
      </c>
      <c r="D13" s="96" t="s">
        <v>135</v>
      </c>
      <c r="E13" s="97" t="s">
        <v>101</v>
      </c>
      <c r="F13" s="25">
        <v>18750.384</v>
      </c>
      <c r="G13" s="25">
        <v>0.1573</v>
      </c>
      <c r="H13" s="25">
        <v>297.2</v>
      </c>
      <c r="I13" s="28">
        <v>0.2266</v>
      </c>
      <c r="J13" s="138">
        <f>((F13*G13)+(H13*I13))/1000</f>
        <v>3.0167809231999994</v>
      </c>
    </row>
    <row r="14" spans="1:10" ht="40.5" customHeight="1">
      <c r="A14" s="207"/>
      <c r="B14" s="95" t="s">
        <v>91</v>
      </c>
      <c r="C14" s="206"/>
      <c r="D14" s="96" t="s">
        <v>136</v>
      </c>
      <c r="E14" s="97" t="s">
        <v>101</v>
      </c>
      <c r="F14" s="25">
        <v>21562.942</v>
      </c>
      <c r="G14" s="25">
        <v>0.0787</v>
      </c>
      <c r="H14" s="25">
        <v>341.78</v>
      </c>
      <c r="I14" s="28">
        <v>0.113</v>
      </c>
      <c r="J14" s="138">
        <f>((F14*G14)+(H14*I14))/1000</f>
        <v>1.7356246754000002</v>
      </c>
    </row>
    <row r="15" spans="1:10" ht="15.75">
      <c r="A15" s="125">
        <v>2</v>
      </c>
      <c r="B15" s="91"/>
      <c r="C15" s="130" t="s">
        <v>117</v>
      </c>
      <c r="D15" s="124"/>
      <c r="E15" s="131"/>
      <c r="F15" s="132"/>
      <c r="G15" s="132">
        <f>G16+G17+G18+G19</f>
        <v>157.1</v>
      </c>
      <c r="H15" s="132"/>
      <c r="I15" s="133">
        <f>I16+I17+I18+I19</f>
        <v>435.7</v>
      </c>
      <c r="J15" s="161">
        <f>J16+J17+J18+J19</f>
        <v>3367.3592934</v>
      </c>
    </row>
    <row r="16" spans="1:10" ht="27.75" customHeight="1">
      <c r="A16" s="253" t="s">
        <v>17</v>
      </c>
      <c r="B16" s="95" t="s">
        <v>90</v>
      </c>
      <c r="C16" s="212" t="s">
        <v>76</v>
      </c>
      <c r="D16" s="96" t="s">
        <v>135</v>
      </c>
      <c r="E16" s="135" t="s">
        <v>101</v>
      </c>
      <c r="F16" s="25">
        <v>18750.384</v>
      </c>
      <c r="G16" s="145">
        <v>6.1</v>
      </c>
      <c r="H16" s="25">
        <v>297.2</v>
      </c>
      <c r="I16" s="137">
        <v>110.6</v>
      </c>
      <c r="J16" s="138">
        <f>((F16*G16)+(H16*I16))/1000</f>
        <v>147.24766239999997</v>
      </c>
    </row>
    <row r="17" spans="1:10" ht="30" customHeight="1">
      <c r="A17" s="254"/>
      <c r="B17" s="95" t="s">
        <v>91</v>
      </c>
      <c r="C17" s="269"/>
      <c r="D17" s="96" t="s">
        <v>136</v>
      </c>
      <c r="E17" s="135" t="s">
        <v>101</v>
      </c>
      <c r="F17" s="25">
        <v>21562.942</v>
      </c>
      <c r="G17" s="145">
        <v>4.2</v>
      </c>
      <c r="H17" s="25">
        <v>341.78</v>
      </c>
      <c r="I17" s="137">
        <v>76.3</v>
      </c>
      <c r="J17" s="138">
        <f>((F17*G17)+(H17*I17))/1000</f>
        <v>116.6421704</v>
      </c>
    </row>
    <row r="18" spans="1:10" ht="30" customHeight="1">
      <c r="A18" s="214" t="s">
        <v>18</v>
      </c>
      <c r="B18" s="95" t="s">
        <v>90</v>
      </c>
      <c r="C18" s="212" t="s">
        <v>83</v>
      </c>
      <c r="D18" s="96" t="s">
        <v>135</v>
      </c>
      <c r="E18" s="135" t="s">
        <v>101</v>
      </c>
      <c r="F18" s="25">
        <v>18750.384</v>
      </c>
      <c r="G18" s="145">
        <v>49.5</v>
      </c>
      <c r="H18" s="25">
        <v>297.2</v>
      </c>
      <c r="I18" s="137">
        <v>174.6</v>
      </c>
      <c r="J18" s="138">
        <f>((F18*G18)+(H18*I18))/1000</f>
        <v>980.0351279999999</v>
      </c>
    </row>
    <row r="19" spans="1:10" ht="30" customHeight="1">
      <c r="A19" s="215"/>
      <c r="B19" s="95" t="s">
        <v>91</v>
      </c>
      <c r="C19" s="241"/>
      <c r="D19" s="96" t="s">
        <v>136</v>
      </c>
      <c r="E19" s="135" t="s">
        <v>101</v>
      </c>
      <c r="F19" s="25">
        <v>21562.942</v>
      </c>
      <c r="G19" s="145">
        <v>97.3</v>
      </c>
      <c r="H19" s="25">
        <v>341.78</v>
      </c>
      <c r="I19" s="137">
        <v>74.2</v>
      </c>
      <c r="J19" s="138">
        <f>((F19*G19)+(H19*I19))/1000</f>
        <v>2123.4343326</v>
      </c>
    </row>
    <row r="20" spans="1:10" ht="15.75" hidden="1">
      <c r="A20" s="139"/>
      <c r="B20" s="140"/>
      <c r="C20" s="131" t="s">
        <v>44</v>
      </c>
      <c r="D20" s="141"/>
      <c r="E20" s="131"/>
      <c r="F20" s="132"/>
      <c r="G20" s="132"/>
      <c r="H20" s="132"/>
      <c r="I20" s="133">
        <f>I7+I15</f>
        <v>435.7</v>
      </c>
      <c r="J20" s="134">
        <f>J7+J15</f>
        <v>3367.3592934</v>
      </c>
    </row>
    <row r="21" spans="1:10" ht="15.75" hidden="1">
      <c r="A21" s="139" t="s">
        <v>67</v>
      </c>
      <c r="B21" s="140"/>
      <c r="C21" s="142" t="s">
        <v>27</v>
      </c>
      <c r="D21" s="143"/>
      <c r="E21" s="142"/>
      <c r="F21" s="136"/>
      <c r="G21" s="136"/>
      <c r="H21" s="136"/>
      <c r="I21" s="137">
        <f>I22+I23</f>
        <v>0</v>
      </c>
      <c r="J21" s="138">
        <f>J22+J23</f>
        <v>0</v>
      </c>
    </row>
    <row r="22" spans="1:10" ht="28.5" customHeight="1" hidden="1">
      <c r="A22" s="266" t="s">
        <v>17</v>
      </c>
      <c r="B22" s="95" t="s">
        <v>90</v>
      </c>
      <c r="C22" s="198" t="s">
        <v>65</v>
      </c>
      <c r="D22" s="115" t="s">
        <v>93</v>
      </c>
      <c r="E22" s="135" t="s">
        <v>46</v>
      </c>
      <c r="F22" s="136">
        <v>0</v>
      </c>
      <c r="G22" s="136"/>
      <c r="H22" s="136"/>
      <c r="I22" s="137">
        <v>0</v>
      </c>
      <c r="J22" s="138">
        <f>(F22*I22)/1000</f>
        <v>0</v>
      </c>
    </row>
    <row r="23" spans="1:10" ht="29.25" customHeight="1" hidden="1">
      <c r="A23" s="267"/>
      <c r="B23" s="95" t="s">
        <v>91</v>
      </c>
      <c r="C23" s="197"/>
      <c r="D23" s="115" t="s">
        <v>94</v>
      </c>
      <c r="E23" s="135" t="s">
        <v>46</v>
      </c>
      <c r="F23" s="136">
        <v>0</v>
      </c>
      <c r="G23" s="136"/>
      <c r="H23" s="136"/>
      <c r="I23" s="137">
        <v>0</v>
      </c>
      <c r="J23" s="138">
        <f>(F23*I23)/1000</f>
        <v>0</v>
      </c>
    </row>
    <row r="24" spans="1:10" ht="15.75">
      <c r="A24" s="142"/>
      <c r="B24" s="142"/>
      <c r="C24" s="131" t="s">
        <v>43</v>
      </c>
      <c r="D24" s="144"/>
      <c r="E24" s="144"/>
      <c r="F24" s="124"/>
      <c r="G24" s="133">
        <f>G15+G10</f>
        <v>157.5484</v>
      </c>
      <c r="H24" s="124"/>
      <c r="I24" s="133">
        <f>I15+I10</f>
        <v>439.3066</v>
      </c>
      <c r="J24" s="133">
        <f>J15+J10</f>
        <v>3372.1116989986</v>
      </c>
    </row>
    <row r="25" spans="1:10" ht="15">
      <c r="A25" s="2"/>
      <c r="B25" s="2"/>
      <c r="C25" s="23"/>
      <c r="D25" s="23"/>
      <c r="E25" s="23"/>
      <c r="F25" s="23"/>
      <c r="G25" s="23"/>
      <c r="H25" s="23"/>
      <c r="I25" s="23"/>
      <c r="J25" s="23"/>
    </row>
    <row r="26" spans="3:10" ht="15">
      <c r="C26" s="2"/>
      <c r="D26" s="2"/>
      <c r="E26" s="2"/>
      <c r="F26" s="2"/>
      <c r="G26" s="2"/>
      <c r="H26" s="2"/>
      <c r="I26" s="2"/>
      <c r="J26" s="2"/>
    </row>
    <row r="27" spans="3:10" ht="15">
      <c r="C27" s="2"/>
      <c r="D27" s="2"/>
      <c r="E27" s="2"/>
      <c r="F27" s="2"/>
      <c r="G27" s="2"/>
      <c r="H27" s="2"/>
      <c r="I27" s="2"/>
      <c r="J27" s="2"/>
    </row>
    <row r="28" spans="3:10" ht="15">
      <c r="C28" s="2"/>
      <c r="D28" s="2"/>
      <c r="E28" s="2"/>
      <c r="F28" s="2"/>
      <c r="G28" s="2"/>
      <c r="H28" s="2"/>
      <c r="I28" s="2"/>
      <c r="J28" s="2"/>
    </row>
    <row r="29" spans="3:10" ht="15">
      <c r="C29" s="2"/>
      <c r="D29" s="2"/>
      <c r="E29" s="2"/>
      <c r="F29" s="2"/>
      <c r="G29" s="2"/>
      <c r="H29" s="2"/>
      <c r="I29" s="2"/>
      <c r="J29" s="2"/>
    </row>
  </sheetData>
  <sheetProtection/>
  <mergeCells count="12">
    <mergeCell ref="A13:A14"/>
    <mergeCell ref="C16:C17"/>
    <mergeCell ref="A11:A12"/>
    <mergeCell ref="C11:C12"/>
    <mergeCell ref="A22:A23"/>
    <mergeCell ref="C4:J4"/>
    <mergeCell ref="H1:J1"/>
    <mergeCell ref="A18:A19"/>
    <mergeCell ref="C18:C19"/>
    <mergeCell ref="A16:A17"/>
    <mergeCell ref="H2:J2"/>
    <mergeCell ref="C13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9"/>
  <sheetViews>
    <sheetView view="pageBreakPreview" zoomScaleSheetLayoutView="100" zoomScalePageLayoutView="0" workbookViewId="0" topLeftCell="A1">
      <selection activeCell="F1" sqref="F1:H1"/>
    </sheetView>
  </sheetViews>
  <sheetFormatPr defaultColWidth="9.140625" defaultRowHeight="15"/>
  <cols>
    <col min="1" max="1" width="6.28125" style="0" customWidth="1"/>
    <col min="2" max="2" width="7.7109375" style="0" customWidth="1"/>
    <col min="3" max="3" width="32.57421875" style="0" customWidth="1"/>
    <col min="4" max="4" width="16.57421875" style="0" customWidth="1"/>
    <col min="5" max="5" width="25.00390625" style="0" customWidth="1"/>
    <col min="6" max="6" width="15.8515625" style="0" customWidth="1"/>
    <col min="7" max="7" width="13.8515625" style="0" customWidth="1"/>
    <col min="8" max="8" width="15.7109375" style="0" customWidth="1"/>
  </cols>
  <sheetData>
    <row r="1" spans="1:8" ht="71.25" customHeight="1">
      <c r="A1" s="23"/>
      <c r="B1" s="23"/>
      <c r="C1" s="2"/>
      <c r="D1" s="2"/>
      <c r="E1" s="2"/>
      <c r="F1" s="220" t="s">
        <v>152</v>
      </c>
      <c r="G1" s="220"/>
      <c r="H1" s="220"/>
    </row>
    <row r="2" spans="1:8" ht="8.25" customHeight="1">
      <c r="A2" s="23"/>
      <c r="B2" s="23"/>
      <c r="C2" s="2"/>
      <c r="D2" s="2"/>
      <c r="E2" s="2"/>
      <c r="F2" s="220"/>
      <c r="G2" s="221"/>
      <c r="H2" s="221"/>
    </row>
    <row r="3" spans="1:8" ht="18.75">
      <c r="A3" s="272" t="s">
        <v>137</v>
      </c>
      <c r="B3" s="273"/>
      <c r="C3" s="273"/>
      <c r="D3" s="273"/>
      <c r="E3" s="273"/>
      <c r="F3" s="273"/>
      <c r="G3" s="273"/>
      <c r="H3" s="273"/>
    </row>
    <row r="4" spans="1:8" ht="18.75">
      <c r="A4" s="23"/>
      <c r="B4" s="23"/>
      <c r="C4" s="2"/>
      <c r="D4" s="3"/>
      <c r="E4" s="3"/>
      <c r="F4" s="4"/>
      <c r="G4" s="4"/>
      <c r="H4" s="13"/>
    </row>
    <row r="5" spans="1:8" ht="15.75" customHeight="1">
      <c r="A5" s="260" t="s">
        <v>0</v>
      </c>
      <c r="B5" s="58"/>
      <c r="C5" s="248" t="s">
        <v>1</v>
      </c>
      <c r="D5" s="242" t="s">
        <v>61</v>
      </c>
      <c r="E5" s="248" t="s">
        <v>2</v>
      </c>
      <c r="F5" s="270" t="s">
        <v>39</v>
      </c>
      <c r="G5" s="270" t="s">
        <v>40</v>
      </c>
      <c r="H5" s="270" t="s">
        <v>41</v>
      </c>
    </row>
    <row r="6" spans="1:8" ht="32.25" customHeight="1">
      <c r="A6" s="261"/>
      <c r="B6" s="20"/>
      <c r="C6" s="249"/>
      <c r="D6" s="243"/>
      <c r="E6" s="249"/>
      <c r="F6" s="271"/>
      <c r="G6" s="271"/>
      <c r="H6" s="271"/>
    </row>
    <row r="7" spans="1:8" ht="11.25" customHeight="1">
      <c r="A7" s="179">
        <v>1</v>
      </c>
      <c r="B7" s="179"/>
      <c r="C7" s="180">
        <v>2</v>
      </c>
      <c r="D7" s="180">
        <v>3</v>
      </c>
      <c r="E7" s="180">
        <v>4</v>
      </c>
      <c r="F7" s="181">
        <v>5</v>
      </c>
      <c r="G7" s="181">
        <v>6</v>
      </c>
      <c r="H7" s="181">
        <v>7</v>
      </c>
    </row>
    <row r="8" spans="1:8" ht="15.75">
      <c r="A8" s="5">
        <v>1</v>
      </c>
      <c r="B8" s="5"/>
      <c r="C8" s="65" t="s">
        <v>97</v>
      </c>
      <c r="D8" s="76"/>
      <c r="E8" s="65"/>
      <c r="F8" s="65"/>
      <c r="G8" s="151">
        <f>G9+G10</f>
        <v>22</v>
      </c>
      <c r="H8" s="88">
        <f>H9+H10</f>
        <v>20.208122</v>
      </c>
    </row>
    <row r="9" spans="1:8" ht="31.5">
      <c r="A9" s="250" t="s">
        <v>16</v>
      </c>
      <c r="B9" s="172" t="s">
        <v>90</v>
      </c>
      <c r="C9" s="204" t="s">
        <v>4</v>
      </c>
      <c r="D9" s="115" t="s">
        <v>138</v>
      </c>
      <c r="E9" s="101" t="s">
        <v>113</v>
      </c>
      <c r="F9" s="186">
        <v>900.54</v>
      </c>
      <c r="G9" s="186">
        <v>11</v>
      </c>
      <c r="H9" s="188">
        <f>(F9*G9)/1000</f>
        <v>9.90594</v>
      </c>
    </row>
    <row r="10" spans="1:8" ht="31.5">
      <c r="A10" s="251"/>
      <c r="B10" s="172" t="s">
        <v>91</v>
      </c>
      <c r="C10" s="206"/>
      <c r="D10" s="115" t="s">
        <v>139</v>
      </c>
      <c r="E10" s="101" t="s">
        <v>113</v>
      </c>
      <c r="F10" s="186">
        <v>936.562</v>
      </c>
      <c r="G10" s="186">
        <v>11</v>
      </c>
      <c r="H10" s="188">
        <f>(F10*G10)/1000</f>
        <v>10.302182</v>
      </c>
    </row>
    <row r="11" spans="1:8" ht="15.75">
      <c r="A11" s="191">
        <v>2</v>
      </c>
      <c r="B11" s="189"/>
      <c r="C11" s="190" t="s">
        <v>98</v>
      </c>
      <c r="D11" s="76"/>
      <c r="E11" s="65"/>
      <c r="F11" s="65"/>
      <c r="G11" s="151">
        <f>G12+G13+G14+G15+G16+G17</f>
        <v>36</v>
      </c>
      <c r="H11" s="88">
        <f>H12+H13+H14+H15+H16+H17</f>
        <v>21.50352</v>
      </c>
    </row>
    <row r="12" spans="1:8" ht="31.5">
      <c r="A12" s="202" t="s">
        <v>17</v>
      </c>
      <c r="B12" s="95" t="s">
        <v>90</v>
      </c>
      <c r="C12" s="204" t="s">
        <v>143</v>
      </c>
      <c r="D12" s="115" t="s">
        <v>138</v>
      </c>
      <c r="E12" s="101" t="s">
        <v>113</v>
      </c>
      <c r="F12" s="186">
        <v>375.23</v>
      </c>
      <c r="G12" s="192">
        <v>6</v>
      </c>
      <c r="H12" s="188">
        <f aca="true" t="shared" si="0" ref="H12:H17">(F12*G12)/1000</f>
        <v>2.25138</v>
      </c>
    </row>
    <row r="13" spans="1:8" ht="31.5">
      <c r="A13" s="207"/>
      <c r="B13" s="95" t="s">
        <v>91</v>
      </c>
      <c r="C13" s="206"/>
      <c r="D13" s="115" t="s">
        <v>139</v>
      </c>
      <c r="E13" s="101" t="s">
        <v>113</v>
      </c>
      <c r="F13" s="186">
        <v>392.87</v>
      </c>
      <c r="G13" s="192">
        <v>6</v>
      </c>
      <c r="H13" s="188">
        <f t="shared" si="0"/>
        <v>2.3572200000000003</v>
      </c>
    </row>
    <row r="14" spans="1:8" ht="31.5">
      <c r="A14" s="202" t="s">
        <v>18</v>
      </c>
      <c r="B14" s="95" t="s">
        <v>90</v>
      </c>
      <c r="C14" s="216" t="s">
        <v>141</v>
      </c>
      <c r="D14" s="115" t="s">
        <v>138</v>
      </c>
      <c r="E14" s="101" t="s">
        <v>113</v>
      </c>
      <c r="F14" s="186">
        <v>375.23</v>
      </c>
      <c r="G14" s="192">
        <v>6</v>
      </c>
      <c r="H14" s="188">
        <f t="shared" si="0"/>
        <v>2.25138</v>
      </c>
    </row>
    <row r="15" spans="1:8" ht="31.5">
      <c r="A15" s="207"/>
      <c r="B15" s="95" t="s">
        <v>91</v>
      </c>
      <c r="C15" s="217"/>
      <c r="D15" s="115" t="s">
        <v>139</v>
      </c>
      <c r="E15" s="101" t="s">
        <v>113</v>
      </c>
      <c r="F15" s="186">
        <v>392.87</v>
      </c>
      <c r="G15" s="192">
        <v>6</v>
      </c>
      <c r="H15" s="188">
        <f t="shared" si="0"/>
        <v>2.3572200000000003</v>
      </c>
    </row>
    <row r="16" spans="1:8" ht="31.5">
      <c r="A16" s="214" t="s">
        <v>19</v>
      </c>
      <c r="B16" s="95" t="s">
        <v>90</v>
      </c>
      <c r="C16" s="204" t="s">
        <v>110</v>
      </c>
      <c r="D16" s="115" t="s">
        <v>138</v>
      </c>
      <c r="E16" s="101" t="s">
        <v>113</v>
      </c>
      <c r="F16" s="149">
        <v>1000.35</v>
      </c>
      <c r="G16" s="149">
        <v>6</v>
      </c>
      <c r="H16" s="184">
        <f t="shared" si="0"/>
        <v>6.0021</v>
      </c>
    </row>
    <row r="17" spans="1:8" ht="31.5">
      <c r="A17" s="215"/>
      <c r="B17" s="95" t="s">
        <v>91</v>
      </c>
      <c r="C17" s="206"/>
      <c r="D17" s="115" t="s">
        <v>139</v>
      </c>
      <c r="E17" s="101" t="s">
        <v>113</v>
      </c>
      <c r="F17" s="149">
        <v>1047.37</v>
      </c>
      <c r="G17" s="149">
        <v>6</v>
      </c>
      <c r="H17" s="184">
        <f t="shared" si="0"/>
        <v>6.2842199999999995</v>
      </c>
    </row>
    <row r="18" spans="1:8" ht="15.75">
      <c r="A18" s="117">
        <v>3</v>
      </c>
      <c r="B18" s="117"/>
      <c r="C18" s="112" t="s">
        <v>117</v>
      </c>
      <c r="D18" s="117"/>
      <c r="E18" s="109"/>
      <c r="F18" s="109"/>
      <c r="G18" s="150">
        <f>G19+G20+G21+G22+G23+G24+G25+G26+G27+G28</f>
        <v>221.60000000000002</v>
      </c>
      <c r="H18" s="111">
        <f>H19+H20+H21+H22+H23+H24+H25+H26+H27+H28</f>
        <v>170.207636</v>
      </c>
    </row>
    <row r="19" spans="1:8" ht="31.5">
      <c r="A19" s="202" t="s">
        <v>21</v>
      </c>
      <c r="B19" s="95" t="s">
        <v>90</v>
      </c>
      <c r="C19" s="204" t="s">
        <v>76</v>
      </c>
      <c r="D19" s="115" t="s">
        <v>138</v>
      </c>
      <c r="E19" s="101" t="s">
        <v>113</v>
      </c>
      <c r="F19" s="149">
        <v>750.45</v>
      </c>
      <c r="G19" s="149">
        <v>18.6</v>
      </c>
      <c r="H19" s="184">
        <f>(F19*G19)/1000</f>
        <v>13.958370000000002</v>
      </c>
    </row>
    <row r="20" spans="1:8" ht="31.5">
      <c r="A20" s="207"/>
      <c r="B20" s="95" t="s">
        <v>91</v>
      </c>
      <c r="C20" s="206"/>
      <c r="D20" s="115" t="s">
        <v>139</v>
      </c>
      <c r="E20" s="101" t="s">
        <v>113</v>
      </c>
      <c r="F20" s="149">
        <v>785.72</v>
      </c>
      <c r="G20" s="149">
        <v>18.6</v>
      </c>
      <c r="H20" s="184">
        <f aca="true" t="shared" si="1" ref="H20:H26">(F20*G20)/1000</f>
        <v>14.614392000000002</v>
      </c>
    </row>
    <row r="21" spans="1:8" ht="31.5" hidden="1">
      <c r="A21" s="202" t="s">
        <v>22</v>
      </c>
      <c r="B21" s="95" t="s">
        <v>90</v>
      </c>
      <c r="C21" s="204" t="s">
        <v>78</v>
      </c>
      <c r="D21" s="115" t="s">
        <v>138</v>
      </c>
      <c r="E21" s="183" t="s">
        <v>115</v>
      </c>
      <c r="F21" s="114"/>
      <c r="G21" s="149"/>
      <c r="H21" s="184">
        <f t="shared" si="1"/>
        <v>0</v>
      </c>
    </row>
    <row r="22" spans="1:8" ht="31.5" hidden="1">
      <c r="A22" s="207"/>
      <c r="B22" s="95" t="s">
        <v>91</v>
      </c>
      <c r="C22" s="206"/>
      <c r="D22" s="115" t="s">
        <v>139</v>
      </c>
      <c r="E22" s="183" t="s">
        <v>115</v>
      </c>
      <c r="F22" s="114"/>
      <c r="G22" s="149"/>
      <c r="H22" s="184">
        <f t="shared" si="1"/>
        <v>0</v>
      </c>
    </row>
    <row r="23" spans="1:8" ht="31.5">
      <c r="A23" s="202" t="s">
        <v>140</v>
      </c>
      <c r="B23" s="95" t="s">
        <v>90</v>
      </c>
      <c r="C23" s="204" t="s">
        <v>83</v>
      </c>
      <c r="D23" s="115" t="s">
        <v>138</v>
      </c>
      <c r="E23" s="101" t="s">
        <v>113</v>
      </c>
      <c r="F23" s="149">
        <v>750.45</v>
      </c>
      <c r="G23" s="149">
        <v>57.2</v>
      </c>
      <c r="H23" s="184">
        <f t="shared" si="1"/>
        <v>42.925740000000005</v>
      </c>
    </row>
    <row r="24" spans="1:8" ht="31.5">
      <c r="A24" s="207"/>
      <c r="B24" s="95" t="s">
        <v>91</v>
      </c>
      <c r="C24" s="206"/>
      <c r="D24" s="115" t="s">
        <v>139</v>
      </c>
      <c r="E24" s="101" t="s">
        <v>113</v>
      </c>
      <c r="F24" s="149">
        <v>785.72</v>
      </c>
      <c r="G24" s="149">
        <v>57.2</v>
      </c>
      <c r="H24" s="184">
        <f t="shared" si="1"/>
        <v>44.943184</v>
      </c>
    </row>
    <row r="25" spans="1:8" ht="31.5" customHeight="1">
      <c r="A25" s="202" t="s">
        <v>106</v>
      </c>
      <c r="B25" s="95" t="s">
        <v>90</v>
      </c>
      <c r="C25" s="204" t="s">
        <v>108</v>
      </c>
      <c r="D25" s="115" t="s">
        <v>138</v>
      </c>
      <c r="E25" s="183" t="s">
        <v>109</v>
      </c>
      <c r="F25" s="114">
        <v>750.45</v>
      </c>
      <c r="G25" s="149">
        <v>35</v>
      </c>
      <c r="H25" s="184">
        <f t="shared" si="1"/>
        <v>26.26575</v>
      </c>
    </row>
    <row r="26" spans="1:8" ht="35.25" customHeight="1">
      <c r="A26" s="207"/>
      <c r="B26" s="95" t="s">
        <v>91</v>
      </c>
      <c r="C26" s="206"/>
      <c r="D26" s="115" t="s">
        <v>139</v>
      </c>
      <c r="E26" s="183" t="s">
        <v>109</v>
      </c>
      <c r="F26" s="114">
        <v>785.72</v>
      </c>
      <c r="G26" s="149">
        <v>35</v>
      </c>
      <c r="H26" s="184">
        <f t="shared" si="1"/>
        <v>27.5002</v>
      </c>
    </row>
    <row r="27" spans="1:8" ht="35.25" customHeight="1" hidden="1">
      <c r="A27" s="202" t="s">
        <v>68</v>
      </c>
      <c r="B27" s="95" t="s">
        <v>90</v>
      </c>
      <c r="C27" s="204" t="s">
        <v>82</v>
      </c>
      <c r="D27" s="115" t="s">
        <v>138</v>
      </c>
      <c r="E27" s="174" t="s">
        <v>116</v>
      </c>
      <c r="F27" s="114"/>
      <c r="G27" s="149"/>
      <c r="H27" s="184">
        <f>(F27*G27)/1000</f>
        <v>0</v>
      </c>
    </row>
    <row r="28" spans="1:8" ht="35.25" customHeight="1" hidden="1">
      <c r="A28" s="207"/>
      <c r="B28" s="95" t="s">
        <v>91</v>
      </c>
      <c r="C28" s="206"/>
      <c r="D28" s="115" t="s">
        <v>139</v>
      </c>
      <c r="E28" s="174" t="s">
        <v>116</v>
      </c>
      <c r="F28" s="114"/>
      <c r="G28" s="149"/>
      <c r="H28" s="184">
        <f>(F28*G28)/1000</f>
        <v>0</v>
      </c>
    </row>
    <row r="29" spans="1:8" ht="16.5" customHeight="1">
      <c r="A29" s="182"/>
      <c r="B29" s="95"/>
      <c r="C29" s="185" t="s">
        <v>114</v>
      </c>
      <c r="D29" s="96"/>
      <c r="E29" s="183"/>
      <c r="F29" s="114"/>
      <c r="G29" s="150">
        <f>G8+G11+G18</f>
        <v>279.6</v>
      </c>
      <c r="H29" s="111">
        <f>H8+H11+H18</f>
        <v>211.91927800000002</v>
      </c>
    </row>
  </sheetData>
  <sheetProtection/>
  <mergeCells count="28">
    <mergeCell ref="A9:A10"/>
    <mergeCell ref="C9:C10"/>
    <mergeCell ref="A12:A13"/>
    <mergeCell ref="C12:C13"/>
    <mergeCell ref="A14:A15"/>
    <mergeCell ref="C14:C15"/>
    <mergeCell ref="A23:A24"/>
    <mergeCell ref="C23:C24"/>
    <mergeCell ref="A25:A26"/>
    <mergeCell ref="C25:C26"/>
    <mergeCell ref="A27:A28"/>
    <mergeCell ref="C27:C28"/>
    <mergeCell ref="A16:A17"/>
    <mergeCell ref="C16:C17"/>
    <mergeCell ref="A19:A20"/>
    <mergeCell ref="C19:C20"/>
    <mergeCell ref="A21:A22"/>
    <mergeCell ref="C21:C22"/>
    <mergeCell ref="F1:H1"/>
    <mergeCell ref="A5:A6"/>
    <mergeCell ref="C5:C6"/>
    <mergeCell ref="D5:D6"/>
    <mergeCell ref="E5:E6"/>
    <mergeCell ref="F5:F6"/>
    <mergeCell ref="G5:G6"/>
    <mergeCell ref="H5:H6"/>
    <mergeCell ref="A3:H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МО"Тигильский мун.р."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Абаева Виктория Витальевна</cp:lastModifiedBy>
  <cp:lastPrinted>2023-08-20T21:29:46Z</cp:lastPrinted>
  <dcterms:created xsi:type="dcterms:W3CDTF">2008-07-07T02:08:52Z</dcterms:created>
  <dcterms:modified xsi:type="dcterms:W3CDTF">2023-08-20T21:30:03Z</dcterms:modified>
  <cp:category/>
  <cp:version/>
  <cp:contentType/>
  <cp:contentStatus/>
</cp:coreProperties>
</file>